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\\andromeda22\Gestión_Comercial\Ger_Tarifas\PLIEGO TARIFARIO 2025 -2029\2. CARGOS EQUIVALENTES 2025-2029 (AÑO 1)\4-Octubre 2025\"/>
    </mc:Choice>
  </mc:AlternateContent>
  <xr:revisionPtr revIDLastSave="0" documentId="13_ncr:1_{8D9E9040-50DC-4EB2-8DB5-6445DA803DAC}" xr6:coauthVersionLast="47" xr6:coauthVersionMax="47" xr10:uidLastSave="{00000000-0000-0000-0000-000000000000}"/>
  <bookViews>
    <workbookView xWindow="28680" yWindow="-120" windowWidth="29040" windowHeight="15720" tabRatio="742" activeTab="1" xr2:uid="{00000000-000D-0000-FFFF-FFFF00000000}"/>
  </bookViews>
  <sheets>
    <sheet name="Resumen CUSPT E ajustados" sheetId="2" r:id="rId1"/>
    <sheet name="CUSPT Equivalente - Generadores" sheetId="3" r:id="rId2"/>
  </sheets>
  <externalReferences>
    <externalReference r:id="rId3"/>
    <externalReference r:id="rId4"/>
  </externalReferences>
  <definedNames>
    <definedName name="_Fill" localSheetId="1" hidden="1">#REF!</definedName>
    <definedName name="_Fill" localSheetId="0" hidden="1">#REF!</definedName>
    <definedName name="_Fill" hidden="1">#REF!</definedName>
    <definedName name="_xlnm.Print_Area" localSheetId="1">'CUSPT Equivalente - Generadores'!$A$2:$M$28</definedName>
    <definedName name="_xlnm.Print_Area" localSheetId="0">'Resumen CUSPT E ajustados'!$A$1:$M$71</definedName>
    <definedName name="rdn">#REF!</definedName>
    <definedName name="rdx">#REF!</definedName>
    <definedName name="rrd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56" i="3" l="1"/>
  <c r="K56" i="3"/>
  <c r="J56" i="3"/>
  <c r="I56" i="3"/>
  <c r="H56" i="3"/>
  <c r="G56" i="3"/>
  <c r="F56" i="3"/>
  <c r="E56" i="3"/>
  <c r="D56" i="3"/>
  <c r="C56" i="3"/>
  <c r="L58" i="3" l="1"/>
  <c r="K58" i="3"/>
  <c r="J58" i="3"/>
  <c r="I58" i="3"/>
  <c r="H58" i="3"/>
  <c r="G58" i="3"/>
  <c r="F58" i="3"/>
  <c r="E58" i="3"/>
  <c r="D58" i="3"/>
  <c r="M57" i="3"/>
  <c r="L50" i="3"/>
  <c r="K50" i="3"/>
  <c r="J50" i="3"/>
  <c r="I50" i="3"/>
  <c r="H50" i="3"/>
  <c r="G50" i="3"/>
  <c r="F50" i="3"/>
  <c r="E50" i="3"/>
  <c r="D59" i="3" l="1"/>
  <c r="D97" i="2"/>
  <c r="F59" i="3"/>
  <c r="F97" i="2"/>
  <c r="I59" i="3"/>
  <c r="I97" i="2"/>
  <c r="K59" i="3"/>
  <c r="K97" i="2"/>
  <c r="E59" i="3"/>
  <c r="E97" i="2"/>
  <c r="G59" i="3"/>
  <c r="G97" i="2"/>
  <c r="H59" i="3"/>
  <c r="H97" i="2"/>
  <c r="J59" i="3"/>
  <c r="J97" i="2"/>
  <c r="L59" i="3"/>
  <c r="L97" i="2"/>
  <c r="M56" i="3"/>
  <c r="M58" i="3" s="1"/>
  <c r="M59" i="3" s="1"/>
  <c r="C58" i="3"/>
  <c r="D50" i="3"/>
  <c r="C50" i="3"/>
  <c r="C59" i="3" l="1"/>
  <c r="C97" i="2"/>
  <c r="M51" i="3"/>
  <c r="L52" i="3"/>
  <c r="K52" i="3"/>
  <c r="J52" i="3"/>
  <c r="I52" i="3"/>
  <c r="H52" i="3"/>
  <c r="F52" i="3"/>
  <c r="E52" i="3"/>
  <c r="D52" i="3"/>
  <c r="C52" i="3"/>
  <c r="C53" i="3" l="1"/>
  <c r="C96" i="2"/>
  <c r="H53" i="3"/>
  <c r="H96" i="2"/>
  <c r="J53" i="3"/>
  <c r="J96" i="2"/>
  <c r="E53" i="3"/>
  <c r="E96" i="2"/>
  <c r="K53" i="3"/>
  <c r="K96" i="2"/>
  <c r="D53" i="3"/>
  <c r="D96" i="2"/>
  <c r="F53" i="3"/>
  <c r="F96" i="2"/>
  <c r="I53" i="3"/>
  <c r="I96" i="2"/>
  <c r="L53" i="3"/>
  <c r="L96" i="2"/>
  <c r="M50" i="3"/>
  <c r="M52" i="3" s="1"/>
  <c r="M53" i="3" s="1"/>
  <c r="G52" i="3"/>
  <c r="G53" i="3" l="1"/>
  <c r="G96" i="2"/>
  <c r="M45" i="3"/>
  <c r="C32" i="3"/>
  <c r="L31" i="3"/>
  <c r="D31" i="3"/>
  <c r="E31" i="3"/>
  <c r="F31" i="3"/>
  <c r="G31" i="3"/>
  <c r="H31" i="3"/>
  <c r="I31" i="3"/>
  <c r="J31" i="3"/>
  <c r="J33" i="3" s="1"/>
  <c r="K31" i="3"/>
  <c r="C31" i="3"/>
  <c r="C33" i="3" s="1"/>
  <c r="D32" i="3"/>
  <c r="D33" i="3" s="1"/>
  <c r="E32" i="3"/>
  <c r="F32" i="3"/>
  <c r="F33" i="3" s="1"/>
  <c r="F34" i="3" s="1"/>
  <c r="G32" i="3"/>
  <c r="G33" i="3" s="1"/>
  <c r="H32" i="3"/>
  <c r="H33" i="3" s="1"/>
  <c r="I32" i="3"/>
  <c r="I33" i="3" s="1"/>
  <c r="J32" i="3"/>
  <c r="K32" i="3"/>
  <c r="L32" i="3"/>
  <c r="D26" i="3"/>
  <c r="E26" i="3"/>
  <c r="F26" i="3"/>
  <c r="G26" i="3"/>
  <c r="H26" i="3"/>
  <c r="I26" i="3"/>
  <c r="J26" i="3"/>
  <c r="K26" i="3"/>
  <c r="L26" i="3"/>
  <c r="M18" i="3"/>
  <c r="E33" i="3" l="1"/>
  <c r="K33" i="3"/>
  <c r="L33" i="3"/>
  <c r="M32" i="3"/>
  <c r="I34" i="3"/>
  <c r="H34" i="3"/>
  <c r="G34" i="3"/>
  <c r="E34" i="3"/>
  <c r="D34" i="3"/>
  <c r="M33" i="3"/>
  <c r="K34" i="3"/>
  <c r="L34" i="3"/>
  <c r="J34" i="3"/>
  <c r="H40" i="3"/>
  <c r="C26" i="3"/>
  <c r="M26" i="3" s="1"/>
  <c r="M11" i="3"/>
  <c r="C25" i="3"/>
  <c r="C34" i="3" l="1"/>
  <c r="D25" i="3"/>
  <c r="E25" i="3"/>
  <c r="F25" i="3"/>
  <c r="G25" i="3"/>
  <c r="H25" i="3"/>
  <c r="I25" i="3"/>
  <c r="J25" i="3"/>
  <c r="K25" i="3"/>
  <c r="L25" i="3"/>
  <c r="M17" i="3"/>
  <c r="M10" i="3"/>
  <c r="M25" i="3" l="1"/>
  <c r="M34" i="3" s="1"/>
  <c r="D24" i="3"/>
  <c r="E24" i="3"/>
  <c r="F24" i="3"/>
  <c r="G24" i="3"/>
  <c r="H24" i="3"/>
  <c r="I24" i="3"/>
  <c r="J24" i="3"/>
  <c r="K24" i="3"/>
  <c r="L24" i="3"/>
  <c r="C24" i="3"/>
  <c r="D23" i="3"/>
  <c r="E23" i="3"/>
  <c r="F23" i="3"/>
  <c r="G23" i="3"/>
  <c r="H23" i="3"/>
  <c r="I23" i="3"/>
  <c r="J23" i="3"/>
  <c r="K23" i="3"/>
  <c r="L23" i="3"/>
  <c r="C23" i="3"/>
  <c r="M24" i="3" l="1"/>
  <c r="M16" i="3"/>
  <c r="M9" i="3"/>
  <c r="M39" i="3" l="1"/>
  <c r="M23" i="3" l="1"/>
  <c r="M8" i="3"/>
  <c r="K40" i="3" l="1"/>
  <c r="K94" i="2" s="1"/>
  <c r="J40" i="3" l="1"/>
  <c r="J94" i="2" s="1"/>
  <c r="M15" i="3" l="1"/>
  <c r="L40" i="3" l="1"/>
  <c r="L94" i="2" s="1"/>
  <c r="I40" i="3"/>
  <c r="I94" i="2" s="1"/>
  <c r="F40" i="3"/>
  <c r="F94" i="2" s="1"/>
  <c r="E40" i="3"/>
  <c r="E94" i="2" s="1"/>
  <c r="D40" i="3"/>
  <c r="D94" i="2" s="1"/>
  <c r="C40" i="3"/>
  <c r="I93" i="2"/>
  <c r="E93" i="2"/>
  <c r="C94" i="2" l="1"/>
  <c r="C41" i="3"/>
  <c r="D93" i="2"/>
  <c r="F93" i="2"/>
  <c r="H93" i="2"/>
  <c r="J93" i="2"/>
  <c r="J41" i="3"/>
  <c r="L93" i="2"/>
  <c r="D41" i="3"/>
  <c r="E41" i="3"/>
  <c r="I41" i="3"/>
  <c r="F41" i="3"/>
  <c r="L41" i="3"/>
  <c r="K93" i="2"/>
  <c r="M31" i="3"/>
  <c r="C93" i="2" l="1"/>
  <c r="G93" i="2"/>
  <c r="K41" i="3"/>
  <c r="H94" i="2" l="1"/>
  <c r="H41" i="3" l="1"/>
  <c r="G40" i="3" l="1"/>
  <c r="G94" i="2" s="1"/>
  <c r="M38" i="3"/>
  <c r="M40" i="3" s="1"/>
  <c r="M41" i="3" s="1"/>
  <c r="G41" i="3" l="1"/>
  <c r="G46" i="3" l="1"/>
  <c r="H46" i="3"/>
  <c r="G47" i="3" l="1"/>
  <c r="G95" i="2"/>
  <c r="H47" i="3"/>
  <c r="H95" i="2"/>
  <c r="I46" i="3"/>
  <c r="I47" i="3" l="1"/>
  <c r="I95" i="2"/>
  <c r="C46" i="3"/>
  <c r="C47" i="3" l="1"/>
  <c r="C95" i="2"/>
  <c r="F46" i="3" l="1"/>
  <c r="F47" i="3" l="1"/>
  <c r="F95" i="2"/>
  <c r="E46" i="3"/>
  <c r="E47" i="3" l="1"/>
  <c r="E95" i="2"/>
  <c r="J46" i="3" l="1"/>
  <c r="J47" i="3" l="1"/>
  <c r="J95" i="2"/>
  <c r="L46" i="3" l="1"/>
  <c r="L47" i="3" l="1"/>
  <c r="L95" i="2"/>
  <c r="K46" i="3"/>
  <c r="K47" i="3" l="1"/>
  <c r="K95" i="2"/>
  <c r="D46" i="3"/>
  <c r="M44" i="3"/>
  <c r="M46" i="3" s="1"/>
  <c r="M47" i="3" l="1"/>
  <c r="D47" i="3"/>
  <c r="D95" i="2"/>
</calcChain>
</file>

<file path=xl/sharedStrings.xml><?xml version="1.0" encoding="utf-8"?>
<sst xmlns="http://schemas.openxmlformats.org/spreadsheetml/2006/main" count="167" uniqueCount="99">
  <si>
    <t xml:space="preserve">EMPRESA DE TRANSMISIÓN ELÉCTRICA, S.A. </t>
  </si>
  <si>
    <t>Resumen CUSPT Equivalentes ajustados</t>
  </si>
  <si>
    <t>II SEMESTRE-Año 1</t>
  </si>
  <si>
    <t>Zona:</t>
  </si>
  <si>
    <t>CUSPT equivalente Pliego Tarifario</t>
  </si>
  <si>
    <t>CUSPT Equivalente ajustado  Enero 2014</t>
  </si>
  <si>
    <t>CUSPT Equivalente ajustado  Febrero 2014</t>
  </si>
  <si>
    <t>CUSPT Equivalente ajustado  Marzo 2014</t>
  </si>
  <si>
    <t>CUSPT Equivalente ajustado Abril 2014</t>
  </si>
  <si>
    <t>CUSPT Equivalente ajustado  Mayo 2014</t>
  </si>
  <si>
    <t>CUSPT Equivalente ajustado  Junio 2014</t>
  </si>
  <si>
    <t>AÑO TARIFARIO No. 2 (01 Julio 2014- 30 Junio 2015)</t>
  </si>
  <si>
    <t>I SEMESTRE-Año 2</t>
  </si>
  <si>
    <t>CUSPT Equivalente ajustado  Julio 2014</t>
  </si>
  <si>
    <t>CUSPT Equivalente ajustado  Agosto 2014</t>
  </si>
  <si>
    <t>CUSPT Equivalente ajustado  Septiembre 2014</t>
  </si>
  <si>
    <t>CUSPT Equivalente ajustado  Octubre 2014</t>
  </si>
  <si>
    <t>CUSPT Equivalente ajustado Noviembre 2014</t>
  </si>
  <si>
    <t>CUSPT Equivalente ajustado Diciembre 2014</t>
  </si>
  <si>
    <t>II SEMESTRE-Año 2</t>
  </si>
  <si>
    <t>CUSPT Equivalente ajustado  Enero 2015</t>
  </si>
  <si>
    <t>CUSPT Equivalente ajustado  Febrero 2015</t>
  </si>
  <si>
    <t>CUSPT Equivalente ajustado Marzo 2015</t>
  </si>
  <si>
    <t>CUSPT Equivalente ajustado Abril 2015</t>
  </si>
  <si>
    <t>CUSPT Equivalente ajustado Mayo 2015</t>
  </si>
  <si>
    <t>CUSPT Equivalente ajustado Junio 2015</t>
  </si>
  <si>
    <t>AÑO TARIFARIO No. 3 (01 Julio 2015- 30 Junio 2016)</t>
  </si>
  <si>
    <t>I SEMESTRE-Año 3</t>
  </si>
  <si>
    <t>CUSPT Equivalente ajustado  Julio 2015</t>
  </si>
  <si>
    <t>CUSPT Equivalente ajustado Agosto 2015</t>
  </si>
  <si>
    <t>CUSPT Equivalente ajustado Septiembre 2015</t>
  </si>
  <si>
    <t>CUSPT Equivalente ajustado Octubre 2015</t>
  </si>
  <si>
    <t>CUSPT Equivalente ajustado Noviembre 2015</t>
  </si>
  <si>
    <t>CUSPT Equivalente ajustado Diciembre 2015</t>
  </si>
  <si>
    <t>II SEMESTRE-Año 3</t>
  </si>
  <si>
    <t>CUSPT Equivalente ajustado  Enero 2016</t>
  </si>
  <si>
    <t>CUSPT Equivalente ajustado  Febrero 2016</t>
  </si>
  <si>
    <t>CUSPT Equivalente ajustado  Marzo 2016</t>
  </si>
  <si>
    <t>CUSPT Equivalente ajustado  Abril 2016</t>
  </si>
  <si>
    <t>CUSPT Equivalente ajustado  Mayo 2016</t>
  </si>
  <si>
    <t>CUSPT Equivalente ajustado  Junio 2016</t>
  </si>
  <si>
    <t>AÑO TARIFARIO No. 4 (01 Julio 2016- 30 Junio 2017)</t>
  </si>
  <si>
    <t>I SEMESTRE-Año 4</t>
  </si>
  <si>
    <t>CUSPT Equivalente ajustado  Julio 2016</t>
  </si>
  <si>
    <t>CUSPT Equivalente ajustado Agosto 2016</t>
  </si>
  <si>
    <t>CUSPT Equivalente ajustado Septiembre 2016</t>
  </si>
  <si>
    <t>CUSPT Equivalente ajustado Octubre 2016</t>
  </si>
  <si>
    <t>CUSPT Equivalente ajustado Noviembre 2016</t>
  </si>
  <si>
    <t>CUSPT Equivalente ajustado Diciembre 2016</t>
  </si>
  <si>
    <t>II SEMESTRE-Año 4</t>
  </si>
  <si>
    <t>CUSPT Equivalente ajustado  Enero 2017</t>
  </si>
  <si>
    <t>CUSPT Equivalente ajustado  Febrero 2017</t>
  </si>
  <si>
    <t>CUSPT Equivalente ajustado  Marzo 2017</t>
  </si>
  <si>
    <t>CUSPT Equivalente ajustado  Abril 2017</t>
  </si>
  <si>
    <t>CUSPT Equivalente ajustado  Mayo 2017</t>
  </si>
  <si>
    <t>CUSPT Equivalente ajustado  Junio 2017</t>
  </si>
  <si>
    <t>AÑO TARIFARIO No. 1 (01 Julio 2017- 30 Junio 2018)</t>
  </si>
  <si>
    <t>I SEMESTRE-Año 1</t>
  </si>
  <si>
    <t>CUSPT Equivalente ajustado  Julio 2017</t>
  </si>
  <si>
    <t>CUSPT Equivalente ajustado Agosto 2017</t>
  </si>
  <si>
    <t>CUSPT Equivalente ajustado Septiembre 2017</t>
  </si>
  <si>
    <t>CUSPT Equivalente ajustado Octubre 2017</t>
  </si>
  <si>
    <t>CUSPT Equivalente ajustado Noviembre 2017</t>
  </si>
  <si>
    <t>CUSPT Equivalente ajustado Diciembre 2017</t>
  </si>
  <si>
    <t>CUSPT Equivalente ajustado  Enero 2018</t>
  </si>
  <si>
    <t>CUSPT Equivalente ajustado  Febrero 2018</t>
  </si>
  <si>
    <t>CUSPT Equivalente ajustado  Marzo 2018</t>
  </si>
  <si>
    <t>CUSPT Equivalente ajustado Abril 2018</t>
  </si>
  <si>
    <t>CUSPT Equivalente ajustado Mayo 2018</t>
  </si>
  <si>
    <t>CUSPT Equivalente ajustado Junio 2018</t>
  </si>
  <si>
    <t>CARGO EQUIVALENTE POR USO DEL SISTEMA DE TRANSMISIÓN PARA GENERADORES</t>
  </si>
  <si>
    <t>Según Resolución AN No. 8068-Elec del 20 de noviembre de 2014</t>
  </si>
  <si>
    <t>Ingreso Total Previsto por CUSPT (Seguimiento Eléctrico + Estampilla Postal)  [ kB/. ]</t>
  </si>
  <si>
    <t>Total</t>
  </si>
  <si>
    <t>AT1</t>
  </si>
  <si>
    <t>GEN</t>
  </si>
  <si>
    <t>AT2</t>
  </si>
  <si>
    <t>AT3</t>
  </si>
  <si>
    <t>AT4</t>
  </si>
  <si>
    <t>Capacidad Instalada de Generación (Cinst) [ MW ]</t>
  </si>
  <si>
    <t xml:space="preserve"> Cinst (G)</t>
  </si>
  <si>
    <t>APROBADOS EN EL PLIEGO TARIFARIO PUBLICADO-VIGENTE</t>
  </si>
  <si>
    <t>CUSPT equivalentes  [ B/. / kW-mes ]</t>
  </si>
  <si>
    <t>CUSPT equivalentes mensuales ajustados [ B/. / kW-mes ]</t>
  </si>
  <si>
    <t>Ingreso previsto mensual inicial</t>
  </si>
  <si>
    <t>Capacidad Instalada MW</t>
  </si>
  <si>
    <t>Cargo equivalente inicial</t>
  </si>
  <si>
    <t xml:space="preserve">% Variación respecto al inicial </t>
  </si>
  <si>
    <t>Ingreso previsto mensual facturado</t>
  </si>
  <si>
    <t xml:space="preserve">Cargo equivalente ajustado </t>
  </si>
  <si>
    <t>Gerencia de Tarifas</t>
  </si>
  <si>
    <t>PERIODO TARIFARIO 2021-2025</t>
  </si>
  <si>
    <t xml:space="preserve"> </t>
  </si>
  <si>
    <t>Julio 2025- Junio 2026</t>
  </si>
  <si>
    <t>CUSPT Equivalente ajustado  Julio 2025</t>
  </si>
  <si>
    <t>AÑO TARIFARIO No. 1 (01 Julio 2025- 30 Junio 2026)</t>
  </si>
  <si>
    <t>CUSPT Equivalente ajustado  Agosto 2025</t>
  </si>
  <si>
    <t>CUSPT Equivalente ajustado  Septiembre 2025</t>
  </si>
  <si>
    <t>CUSPT Equivalente ajustado 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</si>
</sst>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(* #,##0.00_);_(* \(#,##0.00\);_(* &quot;-&quot;??_);_(@_)"/>
    <numFmt numFmtId="165" formatCode="0.000"/>
    <numFmt numFmtId="166" formatCode="_(* #,##0.000_);_(* \(#,##0.000\);_(* &quot;-&quot;??_);_(@_)"/>
    <numFmt numFmtId="167" formatCode="_ * #,##0.00_ ;_ * \-#,##0.00_ ;_ * &quot;-&quot;??_ ;_ @_ "/>
    <numFmt numFmtId="168" formatCode="_-* #,##0.00\ _€_-;\-* #,##0.00\ _€_-;_-* &quot;-&quot;??\ _€_-;_-@_-"/>
    <numFmt numFmtId="169" formatCode="#.00"/>
    <numFmt numFmtId="170" formatCode="_-[$€-2]* #,##0.00_-;\-[$€-2]* #,##0.00_-;_-[$€-2]* &quot;-&quot;??_-"/>
    <numFmt numFmtId="171" formatCode="_-* #,##0.00\ _P_t_a_-;\-* #,##0.00\ _P_t_a_-;_-* &quot;-&quot;??\ _P_t_a_-;_-@_-"/>
  </numFmts>
  <fonts count="6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0070C0"/>
      <name val="Arial Narrow"/>
      <family val="2"/>
    </font>
    <font>
      <sz val="14"/>
      <color theme="1"/>
      <name val="Arial Narrow"/>
      <family val="2"/>
    </font>
    <font>
      <b/>
      <sz val="18"/>
      <color rgb="FF0070C0"/>
      <name val="Arial Narrow"/>
      <family val="2"/>
    </font>
    <font>
      <sz val="11"/>
      <color theme="1"/>
      <name val="Arial Narrow"/>
      <family val="2"/>
    </font>
    <font>
      <b/>
      <sz val="10"/>
      <color theme="0"/>
      <name val="Arial Narrow"/>
      <family val="2"/>
    </font>
    <font>
      <b/>
      <sz val="11"/>
      <color theme="1"/>
      <name val="Arial Narrow"/>
      <family val="2"/>
    </font>
    <font>
      <sz val="10"/>
      <name val="Arial Narrow"/>
      <family val="2"/>
    </font>
    <font>
      <b/>
      <sz val="16"/>
      <color rgb="FF0070C0"/>
      <name val="Arial Narrow"/>
      <family val="2"/>
    </font>
    <font>
      <b/>
      <sz val="11"/>
      <color theme="0"/>
      <name val="Arial Narrow"/>
      <family val="2"/>
    </font>
    <font>
      <b/>
      <sz val="10"/>
      <name val="Arial Narrow"/>
      <family val="2"/>
    </font>
    <font>
      <sz val="11"/>
      <color rgb="FFFF000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b/>
      <sz val="14"/>
      <color theme="1"/>
      <name val="Arial Narrow"/>
      <family val="2"/>
    </font>
    <font>
      <sz val="12"/>
      <name val="Arial Narrow"/>
      <family val="2"/>
    </font>
    <font>
      <b/>
      <sz val="12"/>
      <color theme="1"/>
      <name val="Arial Narrow"/>
      <family val="2"/>
    </font>
    <font>
      <b/>
      <sz val="16"/>
      <name val="Arial Narrow"/>
      <family val="2"/>
    </font>
    <font>
      <sz val="16"/>
      <color theme="1"/>
      <name val="Arial Narrow"/>
      <family val="2"/>
    </font>
    <font>
      <sz val="16"/>
      <name val="Arial Narrow"/>
      <family val="2"/>
    </font>
    <font>
      <b/>
      <sz val="16"/>
      <color theme="0"/>
      <name val="Arial Narrow"/>
      <family val="2"/>
    </font>
    <font>
      <sz val="16"/>
      <color rgb="FFFF0000"/>
      <name val="Arial Narrow"/>
      <family val="2"/>
    </font>
    <font>
      <b/>
      <sz val="16"/>
      <color theme="1"/>
      <name val="Arial Narrow"/>
      <family val="2"/>
    </font>
    <font>
      <b/>
      <sz val="14"/>
      <color theme="0"/>
      <name val="Arial Narrow"/>
      <family val="2"/>
    </font>
    <font>
      <b/>
      <sz val="18"/>
      <color theme="0"/>
      <name val="Arial Narrow"/>
      <family val="2"/>
    </font>
    <font>
      <sz val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9"/>
      <color indexed="12"/>
      <name val="Arial"/>
      <family val="2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12"/>
      <color theme="0"/>
      <name val="Calibri"/>
      <family val="2"/>
      <scheme val="minor"/>
    </font>
    <font>
      <sz val="11"/>
      <color rgb="FF9C6500"/>
      <name val="Calibri"/>
      <family val="2"/>
      <scheme val="minor"/>
    </font>
  </fonts>
  <fills count="60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7" tint="0.39997558519241921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theme="0"/>
      </bottom>
      <diagonal/>
    </border>
    <border>
      <left/>
      <right/>
      <top style="thin">
        <color indexed="64"/>
      </top>
      <bottom style="thick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theme="0"/>
      </bottom>
      <diagonal/>
    </border>
    <border>
      <left style="thin">
        <color indexed="64"/>
      </left>
      <right/>
      <top style="thick">
        <color theme="0"/>
      </top>
      <bottom style="thick">
        <color theme="0" tint="-0.14996795556505021"/>
      </bottom>
      <diagonal/>
    </border>
    <border>
      <left/>
      <right/>
      <top style="thick">
        <color theme="0"/>
      </top>
      <bottom style="thick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ck">
        <color theme="0"/>
      </top>
      <bottom style="thick">
        <color theme="0" tint="-0.14996795556505021"/>
      </bottom>
      <diagonal/>
    </border>
    <border>
      <left style="thin">
        <color indexed="64"/>
      </left>
      <right/>
      <top style="thick">
        <color theme="0" tint="-0.14996795556505021"/>
      </top>
      <bottom style="thick">
        <color theme="0" tint="-0.14996795556505021"/>
      </bottom>
      <diagonal/>
    </border>
    <border>
      <left/>
      <right/>
      <top style="thick">
        <color theme="0" tint="-0.14996795556505021"/>
      </top>
      <bottom style="thick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ck">
        <color theme="0" tint="-0.14996795556505021"/>
      </top>
      <bottom style="thick">
        <color theme="0" tint="-0.14996795556505021"/>
      </bottom>
      <diagonal/>
    </border>
    <border>
      <left style="thin">
        <color indexed="64"/>
      </left>
      <right/>
      <top style="thick">
        <color theme="0" tint="-0.14996795556505021"/>
      </top>
      <bottom style="thin">
        <color indexed="64"/>
      </bottom>
      <diagonal/>
    </border>
    <border>
      <left/>
      <right/>
      <top style="thick">
        <color theme="0" tint="-0.149967955565050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theme="0" tint="-0.14996795556505021"/>
      </top>
      <bottom style="thin">
        <color indexed="64"/>
      </bottom>
      <diagonal/>
    </border>
    <border>
      <left style="thin">
        <color indexed="64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0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22" applyNumberFormat="0" applyFill="0" applyAlignment="0" applyProtection="0"/>
    <xf numFmtId="0" fontId="29" fillId="0" borderId="23" applyNumberFormat="0" applyFill="0" applyAlignment="0" applyProtection="0"/>
    <xf numFmtId="0" fontId="30" fillId="0" borderId="24" applyNumberFormat="0" applyFill="0" applyAlignment="0" applyProtection="0"/>
    <xf numFmtId="0" fontId="30" fillId="0" borderId="0" applyNumberFormat="0" applyFill="0" applyBorder="0" applyAlignment="0" applyProtection="0"/>
    <xf numFmtId="0" fontId="31" fillId="5" borderId="0" applyNumberFormat="0" applyBorder="0" applyAlignment="0" applyProtection="0"/>
    <xf numFmtId="0" fontId="32" fillId="6" borderId="0" applyNumberFormat="0" applyBorder="0" applyAlignment="0" applyProtection="0"/>
    <xf numFmtId="0" fontId="33" fillId="8" borderId="25" applyNumberFormat="0" applyAlignment="0" applyProtection="0"/>
    <xf numFmtId="0" fontId="34" fillId="9" borderId="26" applyNumberFormat="0" applyAlignment="0" applyProtection="0"/>
    <xf numFmtId="0" fontId="35" fillId="9" borderId="25" applyNumberFormat="0" applyAlignment="0" applyProtection="0"/>
    <xf numFmtId="0" fontId="36" fillId="0" borderId="27" applyNumberFormat="0" applyFill="0" applyAlignment="0" applyProtection="0"/>
    <xf numFmtId="0" fontId="37" fillId="10" borderId="28" applyNumberFormat="0" applyAlignment="0" applyProtection="0"/>
    <xf numFmtId="0" fontId="38" fillId="0" borderId="0" applyNumberFormat="0" applyFill="0" applyBorder="0" applyAlignment="0" applyProtection="0"/>
    <xf numFmtId="0" fontId="1" fillId="11" borderId="29" applyNumberFormat="0" applyFont="0" applyAlignment="0" applyProtection="0"/>
    <xf numFmtId="0" fontId="39" fillId="0" borderId="0" applyNumberFormat="0" applyFill="0" applyBorder="0" applyAlignment="0" applyProtection="0"/>
    <xf numFmtId="0" fontId="40" fillId="0" borderId="30" applyNumberFormat="0" applyFill="0" applyAlignment="0" applyProtection="0"/>
    <xf numFmtId="0" fontId="4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4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4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4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4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4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2" fillId="0" borderId="0"/>
    <xf numFmtId="0" fontId="42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42" fillId="0" borderId="0"/>
    <xf numFmtId="43" fontId="1" fillId="0" borderId="0" applyFont="0" applyFill="0" applyBorder="0" applyAlignment="0" applyProtection="0"/>
    <xf numFmtId="0" fontId="43" fillId="36" borderId="0" applyNumberFormat="0" applyBorder="0" applyAlignment="0" applyProtection="0"/>
    <xf numFmtId="0" fontId="43" fillId="36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43" fillId="40" borderId="0" applyNumberFormat="0" applyBorder="0" applyAlignment="0" applyProtection="0"/>
    <xf numFmtId="0" fontId="43" fillId="40" borderId="0" applyNumberFormat="0" applyBorder="0" applyAlignment="0" applyProtection="0"/>
    <xf numFmtId="0" fontId="43" fillId="41" borderId="0" applyNumberFormat="0" applyBorder="0" applyAlignment="0" applyProtection="0"/>
    <xf numFmtId="0" fontId="43" fillId="41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3" borderId="0" applyNumberFormat="0" applyBorder="0" applyAlignment="0" applyProtection="0"/>
    <xf numFmtId="0" fontId="43" fillId="43" borderId="0" applyNumberFormat="0" applyBorder="0" applyAlignment="0" applyProtection="0"/>
    <xf numFmtId="0" fontId="43" fillId="44" borderId="0" applyNumberFormat="0" applyBorder="0" applyAlignment="0" applyProtection="0"/>
    <xf numFmtId="0" fontId="43" fillId="44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5" borderId="0" applyNumberFormat="0" applyBorder="0" applyAlignment="0" applyProtection="0"/>
    <xf numFmtId="0" fontId="43" fillId="45" borderId="0" applyNumberFormat="0" applyBorder="0" applyAlignment="0" applyProtection="0"/>
    <xf numFmtId="0" fontId="41" fillId="15" borderId="0" applyNumberFormat="0" applyBorder="0" applyAlignment="0" applyProtection="0"/>
    <xf numFmtId="0" fontId="44" fillId="46" borderId="0" applyNumberFormat="0" applyBorder="0" applyAlignment="0" applyProtection="0"/>
    <xf numFmtId="0" fontId="41" fillId="19" borderId="0" applyNumberFormat="0" applyBorder="0" applyAlignment="0" applyProtection="0"/>
    <xf numFmtId="0" fontId="44" fillId="43" borderId="0" applyNumberFormat="0" applyBorder="0" applyAlignment="0" applyProtection="0"/>
    <xf numFmtId="0" fontId="41" fillId="23" borderId="0" applyNumberFormat="0" applyBorder="0" applyAlignment="0" applyProtection="0"/>
    <xf numFmtId="0" fontId="44" fillId="44" borderId="0" applyNumberFormat="0" applyBorder="0" applyAlignment="0" applyProtection="0"/>
    <xf numFmtId="0" fontId="41" fillId="27" borderId="0" applyNumberFormat="0" applyBorder="0" applyAlignment="0" applyProtection="0"/>
    <xf numFmtId="0" fontId="44" fillId="47" borderId="0" applyNumberFormat="0" applyBorder="0" applyAlignment="0" applyProtection="0"/>
    <xf numFmtId="0" fontId="41" fillId="31" borderId="0" applyNumberFormat="0" applyBorder="0" applyAlignment="0" applyProtection="0"/>
    <xf numFmtId="0" fontId="44" fillId="48" borderId="0" applyNumberFormat="0" applyBorder="0" applyAlignment="0" applyProtection="0"/>
    <xf numFmtId="0" fontId="41" fillId="35" borderId="0" applyNumberFormat="0" applyBorder="0" applyAlignment="0" applyProtection="0"/>
    <xf numFmtId="0" fontId="44" fillId="49" borderId="0" applyNumberFormat="0" applyBorder="0" applyAlignment="0" applyProtection="0"/>
    <xf numFmtId="0" fontId="45" fillId="38" borderId="0" applyNumberFormat="0" applyBorder="0" applyAlignment="0" applyProtection="0"/>
    <xf numFmtId="0" fontId="46" fillId="50" borderId="32" applyNumberFormat="0" applyAlignment="0" applyProtection="0"/>
    <xf numFmtId="0" fontId="47" fillId="51" borderId="33" applyNumberFormat="0" applyAlignment="0" applyProtection="0"/>
    <xf numFmtId="0" fontId="48" fillId="0" borderId="34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9" fillId="0" borderId="35" applyNumberFormat="0" applyFill="0" applyAlignment="0" applyProtection="0"/>
    <xf numFmtId="0" fontId="50" fillId="0" borderId="0" applyNumberFormat="0" applyFill="0" applyBorder="0" applyAlignment="0" applyProtection="0"/>
    <xf numFmtId="0" fontId="44" fillId="52" borderId="0" applyNumberFormat="0" applyBorder="0" applyAlignment="0" applyProtection="0"/>
    <xf numFmtId="0" fontId="67" fillId="12" borderId="0" applyNumberFormat="0" applyBorder="0" applyAlignment="0" applyProtection="0"/>
    <xf numFmtId="0" fontId="67" fillId="12" borderId="0" applyNumberFormat="0" applyBorder="0" applyAlignment="0" applyProtection="0"/>
    <xf numFmtId="0" fontId="44" fillId="53" borderId="0" applyNumberFormat="0" applyBorder="0" applyAlignment="0" applyProtection="0"/>
    <xf numFmtId="0" fontId="44" fillId="54" borderId="0" applyNumberFormat="0" applyBorder="0" applyAlignment="0" applyProtection="0"/>
    <xf numFmtId="0" fontId="44" fillId="47" borderId="0" applyNumberFormat="0" applyBorder="0" applyAlignment="0" applyProtection="0"/>
    <xf numFmtId="0" fontId="44" fillId="48" borderId="0" applyNumberFormat="0" applyBorder="0" applyAlignment="0" applyProtection="0"/>
    <xf numFmtId="0" fontId="44" fillId="55" borderId="0" applyNumberFormat="0" applyBorder="0" applyAlignment="0" applyProtection="0"/>
    <xf numFmtId="0" fontId="51" fillId="41" borderId="32" applyNumberFormat="0" applyAlignment="0" applyProtection="0"/>
    <xf numFmtId="170" fontId="42" fillId="0" borderId="0" applyFont="0" applyFill="0" applyBorder="0" applyAlignment="0" applyProtection="0"/>
    <xf numFmtId="169" fontId="61" fillId="0" borderId="0">
      <protection locked="0"/>
    </xf>
    <xf numFmtId="169" fontId="61" fillId="0" borderId="0">
      <protection locked="0"/>
    </xf>
    <xf numFmtId="169" fontId="62" fillId="0" borderId="0">
      <protection locked="0"/>
    </xf>
    <xf numFmtId="169" fontId="61" fillId="0" borderId="0">
      <protection locked="0"/>
    </xf>
    <xf numFmtId="169" fontId="61" fillId="0" borderId="0">
      <protection locked="0"/>
    </xf>
    <xf numFmtId="169" fontId="61" fillId="0" borderId="0">
      <protection locked="0"/>
    </xf>
    <xf numFmtId="169" fontId="62" fillId="0" borderId="0"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2" fillId="37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42" fillId="0" borderId="0" applyFont="0" applyFill="0" applyBorder="0" applyAlignment="0" applyProtection="0"/>
    <xf numFmtId="168" fontId="4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2" fillId="0" borderId="0" applyFont="0" applyFill="0" applyBorder="0" applyAlignment="0" applyProtection="0"/>
    <xf numFmtId="168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167" fontId="43" fillId="0" borderId="0" applyFont="0" applyFill="0" applyBorder="0" applyAlignment="0" applyProtection="0"/>
    <xf numFmtId="171" fontId="42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68" fillId="7" borderId="0" applyNumberFormat="0" applyBorder="0" applyAlignment="0" applyProtection="0"/>
    <xf numFmtId="0" fontId="53" fillId="56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" fillId="0" borderId="0"/>
    <xf numFmtId="0" fontId="43" fillId="0" borderId="0"/>
    <xf numFmtId="0" fontId="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57" borderId="36" applyNumberFormat="0" applyFont="0" applyAlignment="0" applyProtection="0"/>
    <xf numFmtId="40" fontId="63" fillId="58" borderId="0">
      <alignment horizontal="right"/>
    </xf>
    <xf numFmtId="0" fontId="64" fillId="58" borderId="0">
      <alignment horizontal="right"/>
    </xf>
    <xf numFmtId="0" fontId="65" fillId="58" borderId="31"/>
    <xf numFmtId="0" fontId="65" fillId="0" borderId="0" applyBorder="0">
      <alignment horizontal="centerContinuous"/>
    </xf>
    <xf numFmtId="0" fontId="66" fillId="0" borderId="0" applyBorder="0">
      <alignment horizontal="centerContinuous"/>
    </xf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3" fillId="0" borderId="0" applyFont="0" applyFill="0" applyBorder="0" applyAlignment="0" applyProtection="0"/>
    <xf numFmtId="0" fontId="54" fillId="50" borderId="37" applyNumberFormat="0" applyAlignment="0" applyProtection="0"/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8" fillId="0" borderId="38" applyNumberFormat="0" applyFill="0" applyAlignment="0" applyProtection="0"/>
    <xf numFmtId="0" fontId="50" fillId="0" borderId="39" applyNumberFormat="0" applyFill="0" applyAlignment="0" applyProtection="0"/>
    <xf numFmtId="0" fontId="5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59" fillId="0" borderId="40" applyNumberFormat="0" applyFill="0" applyAlignment="0" applyProtection="0"/>
  </cellStyleXfs>
  <cellXfs count="84">
    <xf numFmtId="0" fontId="0" fillId="0" borderId="0" xfId="0"/>
    <xf numFmtId="0" fontId="3" fillId="0" borderId="0" xfId="0" applyFont="1"/>
    <xf numFmtId="0" fontId="5" fillId="0" borderId="0" xfId="0" applyFont="1"/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right" vertical="center" indent="1"/>
    </xf>
    <xf numFmtId="0" fontId="6" fillId="2" borderId="4" xfId="0" applyFont="1" applyFill="1" applyBorder="1" applyAlignment="1">
      <alignment horizontal="right" vertical="center" indent="1"/>
    </xf>
    <xf numFmtId="0" fontId="7" fillId="0" borderId="0" xfId="0" applyFont="1"/>
    <xf numFmtId="17" fontId="8" fillId="3" borderId="5" xfId="0" applyNumberFormat="1" applyFont="1" applyFill="1" applyBorder="1" applyAlignment="1">
      <alignment horizontal="left" vertical="center"/>
    </xf>
    <xf numFmtId="0" fontId="5" fillId="3" borderId="6" xfId="0" applyFont="1" applyFill="1" applyBorder="1"/>
    <xf numFmtId="165" fontId="5" fillId="3" borderId="7" xfId="0" applyNumberFormat="1" applyFont="1" applyFill="1" applyBorder="1"/>
    <xf numFmtId="17" fontId="8" fillId="4" borderId="8" xfId="0" applyNumberFormat="1" applyFont="1" applyFill="1" applyBorder="1" applyAlignment="1">
      <alignment horizontal="left" vertical="center"/>
    </xf>
    <xf numFmtId="0" fontId="5" fillId="4" borderId="9" xfId="0" applyFont="1" applyFill="1" applyBorder="1"/>
    <xf numFmtId="165" fontId="5" fillId="4" borderId="10" xfId="0" applyNumberFormat="1" applyFont="1" applyFill="1" applyBorder="1"/>
    <xf numFmtId="17" fontId="8" fillId="4" borderId="11" xfId="0" applyNumberFormat="1" applyFont="1" applyFill="1" applyBorder="1" applyAlignment="1">
      <alignment horizontal="left" vertical="center"/>
    </xf>
    <xf numFmtId="0" fontId="5" fillId="4" borderId="12" xfId="0" applyFont="1" applyFill="1" applyBorder="1"/>
    <xf numFmtId="165" fontId="5" fillId="4" borderId="13" xfId="0" applyNumberFormat="1" applyFont="1" applyFill="1" applyBorder="1"/>
    <xf numFmtId="17" fontId="8" fillId="4" borderId="14" xfId="0" applyNumberFormat="1" applyFont="1" applyFill="1" applyBorder="1" applyAlignment="1">
      <alignment horizontal="left" vertical="center"/>
    </xf>
    <xf numFmtId="0" fontId="5" fillId="4" borderId="15" xfId="0" applyFont="1" applyFill="1" applyBorder="1"/>
    <xf numFmtId="165" fontId="5" fillId="4" borderId="16" xfId="0" applyNumberFormat="1" applyFont="1" applyFill="1" applyBorder="1"/>
    <xf numFmtId="165" fontId="7" fillId="3" borderId="7" xfId="0" applyNumberFormat="1" applyFont="1" applyFill="1" applyBorder="1"/>
    <xf numFmtId="165" fontId="5" fillId="0" borderId="0" xfId="0" applyNumberFormat="1" applyFont="1"/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right" vertical="center" indent="1"/>
    </xf>
    <xf numFmtId="17" fontId="11" fillId="3" borderId="5" xfId="0" applyNumberFormat="1" applyFont="1" applyFill="1" applyBorder="1" applyAlignment="1">
      <alignment horizontal="left" vertical="center"/>
    </xf>
    <xf numFmtId="0" fontId="7" fillId="3" borderId="6" xfId="0" applyFont="1" applyFill="1" applyBorder="1"/>
    <xf numFmtId="0" fontId="12" fillId="0" borderId="0" xfId="0" applyFont="1"/>
    <xf numFmtId="17" fontId="8" fillId="4" borderId="17" xfId="0" applyNumberFormat="1" applyFont="1" applyFill="1" applyBorder="1" applyAlignment="1">
      <alignment horizontal="left" vertical="center"/>
    </xf>
    <xf numFmtId="0" fontId="5" fillId="4" borderId="18" xfId="0" applyFont="1" applyFill="1" applyBorder="1"/>
    <xf numFmtId="17" fontId="11" fillId="0" borderId="0" xfId="0" applyNumberFormat="1" applyFont="1" applyAlignment="1">
      <alignment horizontal="left" vertical="center"/>
    </xf>
    <xf numFmtId="165" fontId="7" fillId="0" borderId="0" xfId="0" applyNumberFormat="1" applyFont="1"/>
    <xf numFmtId="0" fontId="13" fillId="2" borderId="2" xfId="0" applyFont="1" applyFill="1" applyBorder="1" applyAlignment="1">
      <alignment horizontal="center" vertical="center"/>
    </xf>
    <xf numFmtId="17" fontId="14" fillId="3" borderId="5" xfId="0" applyNumberFormat="1" applyFont="1" applyFill="1" applyBorder="1" applyAlignment="1">
      <alignment horizontal="left" vertical="center"/>
    </xf>
    <xf numFmtId="165" fontId="15" fillId="3" borderId="7" xfId="0" applyNumberFormat="1" applyFont="1" applyFill="1" applyBorder="1"/>
    <xf numFmtId="17" fontId="16" fillId="4" borderId="8" xfId="0" applyNumberFormat="1" applyFont="1" applyFill="1" applyBorder="1" applyAlignment="1">
      <alignment horizontal="left" vertical="center"/>
    </xf>
    <xf numFmtId="165" fontId="17" fillId="4" borderId="10" xfId="0" applyNumberFormat="1" applyFont="1" applyFill="1" applyBorder="1"/>
    <xf numFmtId="0" fontId="19" fillId="0" borderId="0" xfId="0" applyFont="1"/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/>
    <xf numFmtId="0" fontId="21" fillId="2" borderId="19" xfId="0" applyFont="1" applyFill="1" applyBorder="1" applyAlignment="1">
      <alignment horizontal="center" vertical="center"/>
    </xf>
    <xf numFmtId="0" fontId="21" fillId="2" borderId="19" xfId="0" applyFont="1" applyFill="1" applyBorder="1" applyAlignment="1">
      <alignment horizontal="right" vertical="center" indent="1"/>
    </xf>
    <xf numFmtId="17" fontId="18" fillId="4" borderId="10" xfId="0" applyNumberFormat="1" applyFont="1" applyFill="1" applyBorder="1" applyAlignment="1">
      <alignment horizontal="center" vertical="center"/>
    </xf>
    <xf numFmtId="17" fontId="20" fillId="4" borderId="10" xfId="0" applyNumberFormat="1" applyFont="1" applyFill="1" applyBorder="1" applyAlignment="1">
      <alignment horizontal="center" vertical="center"/>
    </xf>
    <xf numFmtId="164" fontId="19" fillId="4" borderId="10" xfId="2" applyFont="1" applyFill="1" applyBorder="1"/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 indent="1"/>
    </xf>
    <xf numFmtId="4" fontId="22" fillId="0" borderId="0" xfId="0" applyNumberFormat="1" applyFont="1" applyAlignment="1">
      <alignment horizontal="center" vertical="center"/>
    </xf>
    <xf numFmtId="4" fontId="22" fillId="0" borderId="0" xfId="2" applyNumberFormat="1" applyFont="1" applyAlignment="1">
      <alignment horizontal="right" vertical="center"/>
    </xf>
    <xf numFmtId="164" fontId="19" fillId="0" borderId="0" xfId="0" applyNumberFormat="1" applyFont="1"/>
    <xf numFmtId="164" fontId="19" fillId="0" borderId="0" xfId="2" applyFont="1" applyBorder="1" applyAlignment="1">
      <alignment horizontal="right"/>
    </xf>
    <xf numFmtId="164" fontId="22" fillId="0" borderId="0" xfId="2" applyFont="1" applyAlignment="1">
      <alignment horizontal="right" vertical="center"/>
    </xf>
    <xf numFmtId="166" fontId="19" fillId="0" borderId="0" xfId="2" applyNumberFormat="1" applyFont="1" applyFill="1"/>
    <xf numFmtId="0" fontId="21" fillId="2" borderId="4" xfId="0" applyFont="1" applyFill="1" applyBorder="1" applyAlignment="1">
      <alignment horizontal="center" vertical="center"/>
    </xf>
    <xf numFmtId="0" fontId="21" fillId="2" borderId="20" xfId="0" applyFont="1" applyFill="1" applyBorder="1" applyAlignment="1">
      <alignment horizontal="right" vertical="center" indent="1"/>
    </xf>
    <xf numFmtId="0" fontId="21" fillId="2" borderId="7" xfId="0" applyFont="1" applyFill="1" applyBorder="1" applyAlignment="1">
      <alignment horizontal="right" vertical="center" indent="1"/>
    </xf>
    <xf numFmtId="166" fontId="19" fillId="4" borderId="10" xfId="2" applyNumberFormat="1" applyFont="1" applyFill="1" applyBorder="1"/>
    <xf numFmtId="164" fontId="19" fillId="0" borderId="0" xfId="2" applyFont="1" applyAlignment="1">
      <alignment horizontal="right"/>
    </xf>
    <xf numFmtId="0" fontId="18" fillId="4" borderId="0" xfId="0" applyFont="1" applyFill="1" applyAlignment="1">
      <alignment horizontal="left" vertical="center"/>
    </xf>
    <xf numFmtId="0" fontId="23" fillId="4" borderId="0" xfId="0" applyFont="1" applyFill="1" applyAlignment="1">
      <alignment horizontal="left" vertical="center" indent="1"/>
    </xf>
    <xf numFmtId="0" fontId="19" fillId="4" borderId="0" xfId="0" applyFont="1" applyFill="1" applyAlignment="1">
      <alignment horizontal="center" vertical="center"/>
    </xf>
    <xf numFmtId="164" fontId="19" fillId="4" borderId="0" xfId="2" applyFont="1" applyFill="1" applyAlignment="1">
      <alignment horizontal="right" vertical="center"/>
    </xf>
    <xf numFmtId="0" fontId="19" fillId="4" borderId="0" xfId="0" applyFont="1" applyFill="1"/>
    <xf numFmtId="17" fontId="21" fillId="2" borderId="21" xfId="0" applyNumberFormat="1" applyFont="1" applyFill="1" applyBorder="1" applyAlignment="1">
      <alignment horizontal="left" vertical="center"/>
    </xf>
    <xf numFmtId="0" fontId="21" fillId="2" borderId="21" xfId="0" applyFont="1" applyFill="1" applyBorder="1" applyAlignment="1">
      <alignment horizontal="center" vertical="center"/>
    </xf>
    <xf numFmtId="1" fontId="21" fillId="2" borderId="21" xfId="0" applyNumberFormat="1" applyFont="1" applyFill="1" applyBorder="1" applyAlignment="1">
      <alignment horizontal="center" vertical="center"/>
    </xf>
    <xf numFmtId="17" fontId="18" fillId="4" borderId="8" xfId="0" applyNumberFormat="1" applyFont="1" applyFill="1" applyBorder="1" applyAlignment="1">
      <alignment horizontal="left" vertical="center"/>
    </xf>
    <xf numFmtId="165" fontId="19" fillId="4" borderId="10" xfId="0" applyNumberFormat="1" applyFont="1" applyFill="1" applyBorder="1"/>
    <xf numFmtId="166" fontId="18" fillId="4" borderId="10" xfId="2" applyNumberFormat="1" applyFont="1" applyFill="1" applyBorder="1"/>
    <xf numFmtId="9" fontId="19" fillId="4" borderId="10" xfId="1" applyFont="1" applyFill="1" applyBorder="1"/>
    <xf numFmtId="164" fontId="19" fillId="0" borderId="0" xfId="2" applyFont="1"/>
    <xf numFmtId="43" fontId="19" fillId="0" borderId="0" xfId="0" applyNumberFormat="1" applyFont="1"/>
    <xf numFmtId="0" fontId="24" fillId="2" borderId="2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right" vertical="center" indent="1"/>
    </xf>
    <xf numFmtId="0" fontId="24" fillId="2" borderId="4" xfId="0" applyFont="1" applyFill="1" applyBorder="1" applyAlignment="1">
      <alignment horizontal="right" vertical="center" indent="1"/>
    </xf>
    <xf numFmtId="17" fontId="25" fillId="2" borderId="21" xfId="0" applyNumberFormat="1" applyFont="1" applyFill="1" applyBorder="1" applyAlignment="1">
      <alignment horizontal="left" vertical="center"/>
    </xf>
    <xf numFmtId="165" fontId="15" fillId="3" borderId="10" xfId="0" applyNumberFormat="1" applyFont="1" applyFill="1" applyBorder="1"/>
    <xf numFmtId="166" fontId="15" fillId="3" borderId="10" xfId="0" applyNumberFormat="1" applyFont="1" applyFill="1" applyBorder="1"/>
    <xf numFmtId="165" fontId="15" fillId="59" borderId="10" xfId="0" applyNumberFormat="1" applyFont="1" applyFill="1" applyBorder="1"/>
    <xf numFmtId="166" fontId="15" fillId="59" borderId="10" xfId="0" applyNumberFormat="1" applyFont="1" applyFill="1" applyBorder="1"/>
    <xf numFmtId="0" fontId="9" fillId="0" borderId="1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18" fillId="0" borderId="0" xfId="0" applyFont="1" applyAlignment="1">
      <alignment horizontal="center" vertical="center"/>
    </xf>
  </cellXfs>
  <cellStyles count="190">
    <cellStyle name="20% - Énfasis1" xfId="19" builtinId="30" customBuiltin="1"/>
    <cellStyle name="20% - Énfasis1 2" xfId="47" xr:uid="{D3B47CF4-5A3F-4B97-8C52-AC3FD11F4B81}"/>
    <cellStyle name="20% - Énfasis1 3" xfId="48" xr:uid="{B7D1AE20-2E5F-4346-A048-392397A4AC1E}"/>
    <cellStyle name="20% - Énfasis2" xfId="22" builtinId="34" customBuiltin="1"/>
    <cellStyle name="20% - Énfasis2 2" xfId="49" xr:uid="{BEAEE52B-3758-45B2-B418-D572C5A0AD48}"/>
    <cellStyle name="20% - Énfasis2 3" xfId="50" xr:uid="{FA89BA64-9D15-4D0C-AAB4-4D1873C6C1A1}"/>
    <cellStyle name="20% - Énfasis3" xfId="25" builtinId="38" customBuiltin="1"/>
    <cellStyle name="20% - Énfasis3 2" xfId="51" xr:uid="{A6AA95E9-7C49-458C-B518-955F358CCA62}"/>
    <cellStyle name="20% - Énfasis3 3" xfId="52" xr:uid="{76143E84-2374-449F-BDED-BBF4114B669D}"/>
    <cellStyle name="20% - Énfasis4" xfId="28" builtinId="42" customBuiltin="1"/>
    <cellStyle name="20% - Énfasis4 2" xfId="53" xr:uid="{0002B022-EB93-4088-856E-3A671918BBCE}"/>
    <cellStyle name="20% - Énfasis4 3" xfId="54" xr:uid="{C52C0D4F-E89E-427D-8FF3-7EA32EA55A27}"/>
    <cellStyle name="20% - Énfasis5" xfId="31" builtinId="46" customBuiltin="1"/>
    <cellStyle name="20% - Énfasis5 2" xfId="55" xr:uid="{69D8FE0C-3E8E-479D-86F1-17B6673D0277}"/>
    <cellStyle name="20% - Énfasis5 3" xfId="56" xr:uid="{3782DF6A-A1BD-4E0E-B14F-F509DCEA3C35}"/>
    <cellStyle name="20% - Énfasis6" xfId="34" builtinId="50" customBuiltin="1"/>
    <cellStyle name="20% - Énfasis6 2" xfId="57" xr:uid="{F1834FDD-1C6C-4AB7-82F5-0A26DAF75486}"/>
    <cellStyle name="20% - Énfasis6 3" xfId="58" xr:uid="{6D3505D7-05FB-4CB5-B07D-E62ABEED9F03}"/>
    <cellStyle name="40% - Énfasis1" xfId="20" builtinId="31" customBuiltin="1"/>
    <cellStyle name="40% - Énfasis1 2" xfId="59" xr:uid="{2F6E004D-20C8-4BBE-9373-ADB4B8DC6118}"/>
    <cellStyle name="40% - Énfasis1 3" xfId="60" xr:uid="{61380DE4-846C-4F1A-85B2-0705B02DB839}"/>
    <cellStyle name="40% - Énfasis2" xfId="23" builtinId="35" customBuiltin="1"/>
    <cellStyle name="40% - Énfasis2 2" xfId="61" xr:uid="{54B903D8-2AAF-4FEE-89FF-76CE7314BF0D}"/>
    <cellStyle name="40% - Énfasis2 3" xfId="62" xr:uid="{8911C09B-D97C-42B9-BD84-85B309EDA42C}"/>
    <cellStyle name="40% - Énfasis3" xfId="26" builtinId="39" customBuiltin="1"/>
    <cellStyle name="40% - Énfasis3 2" xfId="63" xr:uid="{C0565CA2-D457-4E1D-BFFC-1CEE4F884D3A}"/>
    <cellStyle name="40% - Énfasis3 3" xfId="64" xr:uid="{F1BF792B-AB36-4ADC-A559-A7114D08DF64}"/>
    <cellStyle name="40% - Énfasis4" xfId="29" builtinId="43" customBuiltin="1"/>
    <cellStyle name="40% - Énfasis4 2" xfId="65" xr:uid="{AE66C22F-99C7-4935-ADBA-6DBBE8978D74}"/>
    <cellStyle name="40% - Énfasis4 3" xfId="66" xr:uid="{04005058-1F98-4D05-9100-2ED2A64104B1}"/>
    <cellStyle name="40% - Énfasis5" xfId="32" builtinId="47" customBuiltin="1"/>
    <cellStyle name="40% - Énfasis5 2" xfId="67" xr:uid="{C22B7540-FFCD-465D-8EE7-F81AFF2251DB}"/>
    <cellStyle name="40% - Énfasis5 3" xfId="68" xr:uid="{959CBA90-0A9C-4822-B0C9-548F35C742EF}"/>
    <cellStyle name="40% - Énfasis6" xfId="35" builtinId="51" customBuiltin="1"/>
    <cellStyle name="40% - Énfasis6 2" xfId="69" xr:uid="{D74C8E67-EF00-4533-8592-713EC66B9EDB}"/>
    <cellStyle name="40% - Énfasis6 3" xfId="70" xr:uid="{2882928E-AAC8-4A07-BF9E-698AEFC7A17C}"/>
    <cellStyle name="60% - Énfasis1 2" xfId="72" xr:uid="{C5E9CDEE-BB4C-4B6C-B942-6AB0DB35D4A0}"/>
    <cellStyle name="60% - Énfasis1 3" xfId="71" xr:uid="{4C247ACD-4CAB-48DA-8F9C-F59F7573B48C}"/>
    <cellStyle name="60% - Énfasis2 2" xfId="74" xr:uid="{580453D0-43DC-4217-B246-951910D6534F}"/>
    <cellStyle name="60% - Énfasis2 3" xfId="73" xr:uid="{47B8BBBB-1B75-4E56-BB01-AF62702491C7}"/>
    <cellStyle name="60% - Énfasis3 2" xfId="76" xr:uid="{9A7A15C3-440B-48F8-8574-CEE1FC7AE9B9}"/>
    <cellStyle name="60% - Énfasis3 3" xfId="75" xr:uid="{DCF614EE-8D4C-483D-B5CC-0A149A60A927}"/>
    <cellStyle name="60% - Énfasis4 2" xfId="78" xr:uid="{69DF7322-87D3-4217-9D93-AE0CCD139836}"/>
    <cellStyle name="60% - Énfasis4 3" xfId="77" xr:uid="{2F3AFC0E-7E8E-44B6-B9C1-F122A387D1A9}"/>
    <cellStyle name="60% - Énfasis5 2" xfId="80" xr:uid="{C5E16AA9-289F-45BF-B6EE-37E7E0F16E1D}"/>
    <cellStyle name="60% - Énfasis5 3" xfId="79" xr:uid="{7C5376CB-C403-454F-BE96-5B1FE89A4F1A}"/>
    <cellStyle name="60% - Énfasis6 2" xfId="82" xr:uid="{E93FA17D-E382-4BA0-A694-DC6C0E630E6E}"/>
    <cellStyle name="60% - Énfasis6 3" xfId="81" xr:uid="{3BE1076C-525B-4922-A6BE-B31D4EBBCBDA}"/>
    <cellStyle name="Bueno" xfId="7" builtinId="26" customBuiltin="1"/>
    <cellStyle name="Bueno 2" xfId="83" xr:uid="{FBC1169C-F741-43D9-81B8-B0FD3B9533A2}"/>
    <cellStyle name="Cálculo" xfId="11" builtinId="22" customBuiltin="1"/>
    <cellStyle name="Cálculo 2" xfId="84" xr:uid="{3BD1BBAB-A5FD-45A0-B5DB-C21704B78AC5}"/>
    <cellStyle name="Celda de comprobación" xfId="13" builtinId="23" customBuiltin="1"/>
    <cellStyle name="Celda de comprobación 2" xfId="85" xr:uid="{B0E6B0EA-CA0A-4EDA-9049-D576D483D8AD}"/>
    <cellStyle name="Celda vinculada" xfId="12" builtinId="24" customBuiltin="1"/>
    <cellStyle name="Celda vinculada 2" xfId="86" xr:uid="{5F600D2A-EB42-415F-8E89-E7F1FDBEE252}"/>
    <cellStyle name="Comma 2" xfId="87" xr:uid="{43C074FF-0910-4838-A52F-388ED9445F2B}"/>
    <cellStyle name="Comma 2 2" xfId="88" xr:uid="{D5A0EF4E-7473-46C1-AA31-B5AE1FF34107}"/>
    <cellStyle name="Comma 2 2 2" xfId="89" xr:uid="{6B59B8DF-B287-426B-A50E-18C03C7515F2}"/>
    <cellStyle name="Comma 2 3" xfId="90" xr:uid="{817302AC-CF95-44E0-9D76-0C67A636EF4D}"/>
    <cellStyle name="Comma 3" xfId="38" xr:uid="{18D68AB7-3F14-48C3-A72F-919B08FB5A5F}"/>
    <cellStyle name="Encabezado 1" xfId="3" builtinId="16" customBuiltin="1"/>
    <cellStyle name="Encabezado 1 2" xfId="91" xr:uid="{74E610D7-BC78-424B-960C-3A0B13B8B964}"/>
    <cellStyle name="Encabezado 4" xfId="6" builtinId="19" customBuiltin="1"/>
    <cellStyle name="Encabezado 4 2" xfId="92" xr:uid="{FDEE41CF-A567-40D3-9F1F-D42664014F4C}"/>
    <cellStyle name="Énfasis1" xfId="18" builtinId="29" customBuiltin="1"/>
    <cellStyle name="Énfasis1 2" xfId="93" xr:uid="{FDAB7C7B-2021-4667-883E-1F82E2C8A719}"/>
    <cellStyle name="Énfasis1 2 2" xfId="94" xr:uid="{9652A455-20BC-4557-8CBF-A87FDE946C22}"/>
    <cellStyle name="Énfasis1 3" xfId="95" xr:uid="{18BB352D-0886-41BE-9E2F-C134083EF92A}"/>
    <cellStyle name="Énfasis2" xfId="21" builtinId="33" customBuiltin="1"/>
    <cellStyle name="Énfasis2 2" xfId="96" xr:uid="{D391585B-E614-4C1E-8419-B249D4E2DFD4}"/>
    <cellStyle name="Énfasis3" xfId="24" builtinId="37" customBuiltin="1"/>
    <cellStyle name="Énfasis3 2" xfId="97" xr:uid="{74622FA6-7432-43BB-B063-5889D93B0CE2}"/>
    <cellStyle name="Énfasis4" xfId="27" builtinId="41" customBuiltin="1"/>
    <cellStyle name="Énfasis4 2" xfId="98" xr:uid="{B0048FF0-ACDD-4ED0-B92A-A00C97C70226}"/>
    <cellStyle name="Énfasis5" xfId="30" builtinId="45" customBuiltin="1"/>
    <cellStyle name="Énfasis5 2" xfId="99" xr:uid="{D759216A-1A33-41F9-9C41-6B07A5274CA6}"/>
    <cellStyle name="Énfasis6" xfId="33" builtinId="49" customBuiltin="1"/>
    <cellStyle name="Énfasis6 2" xfId="100" xr:uid="{F92C92F1-AD62-464D-B695-9D6D3DA882FC}"/>
    <cellStyle name="Entrada" xfId="9" builtinId="20" customBuiltin="1"/>
    <cellStyle name="Entrada 2" xfId="101" xr:uid="{334529D1-3E95-42D0-9DDE-C9234826BB8F}"/>
    <cellStyle name="Euro" xfId="102" xr:uid="{808B2C58-DB91-47B5-AF33-E1E7CCF09C32}"/>
    <cellStyle name="F2" xfId="103" xr:uid="{14D93875-8356-4F36-A2A8-9AECC54BFD52}"/>
    <cellStyle name="F3" xfId="104" xr:uid="{7DDBC3B5-D19C-430D-89DA-A6DECD6F77D1}"/>
    <cellStyle name="F4" xfId="105" xr:uid="{A20816DA-1F26-406A-A4E3-03170B36F24C}"/>
    <cellStyle name="F5" xfId="106" xr:uid="{BEBC2344-5BF8-4060-8A5A-9C3EB409654B}"/>
    <cellStyle name="F6" xfId="107" xr:uid="{4F9E65D7-AFD9-4341-BA00-528AA0FFDB8F}"/>
    <cellStyle name="F7" xfId="108" xr:uid="{5F9768B3-526B-4F04-A14B-2EFF0AA92CAD}"/>
    <cellStyle name="F8" xfId="109" xr:uid="{D66C0EB7-E909-4CE0-957A-3C021CB0622F}"/>
    <cellStyle name="Hipervínculo 2" xfId="110" xr:uid="{1B66C725-6D14-4EC7-BF72-147FD877BBF6}"/>
    <cellStyle name="Incorrecto" xfId="8" builtinId="27" customBuiltin="1"/>
    <cellStyle name="Incorrecto 2" xfId="111" xr:uid="{C14FB90E-868C-4584-9BBD-FBA906273D2B}"/>
    <cellStyle name="Millares 10" xfId="112" xr:uid="{2BEAA52E-2FDC-491C-BBF2-ECDE5139729C}"/>
    <cellStyle name="Millares 10 2" xfId="113" xr:uid="{B0316545-B447-4F4A-9126-8322A905B74D}"/>
    <cellStyle name="Millares 11" xfId="114" xr:uid="{73939376-092E-4F59-90CC-2532B3896C3B}"/>
    <cellStyle name="Millares 2" xfId="2" xr:uid="{00000000-0005-0000-0000-000000000000}"/>
    <cellStyle name="Millares 2 2" xfId="116" xr:uid="{696022F4-6133-455D-92F9-F46B5C708517}"/>
    <cellStyle name="Millares 2 3" xfId="117" xr:uid="{BF549383-786D-4BEF-955F-44EAB4DB7966}"/>
    <cellStyle name="Millares 2 4" xfId="118" xr:uid="{0B7CC108-51E3-4210-9942-D4C8C50D002C}"/>
    <cellStyle name="Millares 2 5" xfId="115" xr:uid="{E23D5D45-0022-43AA-9DFE-844DE3BAD2E4}"/>
    <cellStyle name="Millares 2 6" xfId="44" xr:uid="{47D6F31D-2F31-4CDC-AC88-F05970097B2B}"/>
    <cellStyle name="Millares 2 7" xfId="46" xr:uid="{C56D9816-1444-45D0-A452-C49CE06A3380}"/>
    <cellStyle name="Millares 3" xfId="119" xr:uid="{96A9EFF0-B580-435D-A391-DA4B6C551947}"/>
    <cellStyle name="Millares 3 2" xfId="120" xr:uid="{B0BEA21E-FFFE-4265-9FE6-435A4B9F0F73}"/>
    <cellStyle name="Millares 3 3" xfId="121" xr:uid="{2941FD68-B8C0-493C-968D-7C385681F7F0}"/>
    <cellStyle name="Millares 3 3 2" xfId="122" xr:uid="{556A50D1-C3C4-4650-860B-F5E82EE09334}"/>
    <cellStyle name="Millares 3 4" xfId="123" xr:uid="{2D66D3A9-073B-47DD-8079-797B4F62D8C6}"/>
    <cellStyle name="Millares 4" xfId="124" xr:uid="{FA5A0238-E234-4C87-A784-2DDBCCC38D65}"/>
    <cellStyle name="Millares 4 2" xfId="125" xr:uid="{A1136ECC-4014-45E2-AA85-CD9B01EB2ABE}"/>
    <cellStyle name="Millares 4 2 2" xfId="126" xr:uid="{10A393EA-8831-4A92-A14C-6C55AB66DABF}"/>
    <cellStyle name="Millares 4 3" xfId="127" xr:uid="{D04658BB-13B3-44D1-83DE-5C2990FB7739}"/>
    <cellStyle name="Millares 5" xfId="128" xr:uid="{45F12F4B-6E80-4A30-80B1-6A67F3E492E5}"/>
    <cellStyle name="Millares 5 2" xfId="129" xr:uid="{8D58FEA1-D1D1-4F73-B2A4-2EAB2908B836}"/>
    <cellStyle name="Millares 5 2 2" xfId="130" xr:uid="{071D0563-3962-40A5-A5F9-48C1F42D8AD0}"/>
    <cellStyle name="Millares 5 3" xfId="131" xr:uid="{CF60A55D-3CE1-4695-BDB1-1E0167A47EBB}"/>
    <cellStyle name="Millares 6" xfId="132" xr:uid="{7484F843-AD47-4DCE-AB0C-AA215C1227E2}"/>
    <cellStyle name="Millares 7" xfId="133" xr:uid="{9E70C0C9-64CB-4680-8269-07D5DF333C62}"/>
    <cellStyle name="Millares 8" xfId="134" xr:uid="{CEB2C7D7-78D1-4D14-AC5D-4DE7655D801A}"/>
    <cellStyle name="Millares 9" xfId="135" xr:uid="{C902E3A3-2B1A-4556-A603-3D91840F4FFD}"/>
    <cellStyle name="Millares 9 2" xfId="136" xr:uid="{922EB060-CB31-4723-A2D5-0413CC29FCE7}"/>
    <cellStyle name="Millares 9 2 2" xfId="137" xr:uid="{458A2E22-5207-44E3-9584-C31981FE72E2}"/>
    <cellStyle name="Millares 9 3" xfId="138" xr:uid="{F49B88FB-784C-449D-A857-24B2F5085D91}"/>
    <cellStyle name="Neutral 2" xfId="140" xr:uid="{88A70A06-2E28-4CCD-A175-A1DE01BCC611}"/>
    <cellStyle name="Neutral 3" xfId="139" xr:uid="{16949483-FAF5-47F8-967A-26F1BDB69F72}"/>
    <cellStyle name="Normal" xfId="0" builtinId="0"/>
    <cellStyle name="Normal 10" xfId="141" xr:uid="{7588C800-C361-41FB-AE94-FFC738044966}"/>
    <cellStyle name="Normal 11" xfId="41" xr:uid="{D90CCDCA-6634-4AFD-82BB-B0A85D20C809}"/>
    <cellStyle name="Normal 12" xfId="142" xr:uid="{4C341515-AD0B-4809-B14C-6104EF40AF17}"/>
    <cellStyle name="Normal 13" xfId="143" xr:uid="{FA0E2FB6-96E9-4433-880D-6A4AF33D2C10}"/>
    <cellStyle name="Normal 14" xfId="144" xr:uid="{E17BC023-33AE-4EE6-A4E8-76763D3C65A2}"/>
    <cellStyle name="Normal 2" xfId="39" xr:uid="{CAF35503-865B-4BF7-AF57-57A5B90C18FF}"/>
    <cellStyle name="Normal 2 2" xfId="145" xr:uid="{5280CF10-13BD-44F5-8CAC-F3F66833D3DC}"/>
    <cellStyle name="Normal 2 3" xfId="45" xr:uid="{BFFFC551-C4BE-45D4-8E46-D5A959006A30}"/>
    <cellStyle name="Normal 2 4" xfId="146" xr:uid="{4389A5A4-EF04-4484-B1BA-470D64CBE792}"/>
    <cellStyle name="Normal 3" xfId="147" xr:uid="{ADB55AFF-D32D-4548-8605-2EEC3D07263A}"/>
    <cellStyle name="Normal 3 2" xfId="148" xr:uid="{191DD317-5EE9-4EBA-B1C2-9ABFCE746B51}"/>
    <cellStyle name="Normal 3 2 2" xfId="149" xr:uid="{41632D39-6781-476B-A2CA-0DCC261DC334}"/>
    <cellStyle name="Normal 3 3" xfId="150" xr:uid="{90095218-32C0-4A8D-8A45-039D2A037D48}"/>
    <cellStyle name="Normal 3 4" xfId="151" xr:uid="{05D85D5C-ECB6-4F18-8930-FF3F23530127}"/>
    <cellStyle name="Normal 3 5" xfId="152" xr:uid="{5AB47876-C267-4599-B6AC-D0A04A10C483}"/>
    <cellStyle name="Normal 3 6" xfId="153" xr:uid="{EB5C2F8C-A18A-4759-BECD-1E0494C8C642}"/>
    <cellStyle name="Normal 4" xfId="154" xr:uid="{7682D77C-344C-460C-AC34-801D782F2B52}"/>
    <cellStyle name="Normal 4 2" xfId="155" xr:uid="{D58AE22A-4DA1-472F-AF9A-DBB7FB30EDF0}"/>
    <cellStyle name="Normal 43" xfId="40" xr:uid="{42EB391E-5FCD-46B1-9ED5-3FE43CA840CB}"/>
    <cellStyle name="Normal 44" xfId="156" xr:uid="{1A671C06-8BCF-4B66-A92C-C627BE1EBA14}"/>
    <cellStyle name="Normal 45" xfId="157" xr:uid="{35545AFA-6AF7-4488-85F2-AA83E6E5CE05}"/>
    <cellStyle name="Normal 46" xfId="158" xr:uid="{64C892DF-92E3-4731-BD4E-EFD49A985CFB}"/>
    <cellStyle name="Normal 5" xfId="159" xr:uid="{5B787B8A-4659-4370-B227-321806D5731B}"/>
    <cellStyle name="Normal 6" xfId="160" xr:uid="{BDB7FD6E-EF4B-4918-9E2D-3BAAB3DA349A}"/>
    <cellStyle name="Normal 7" xfId="161" xr:uid="{AA2D0958-6A28-4921-90FB-CE716304A4D6}"/>
    <cellStyle name="Normal 8" xfId="36" xr:uid="{A8CBA998-CB21-4E32-901F-2B3E869B30CD}"/>
    <cellStyle name="Normal 8 2" xfId="43" xr:uid="{68051A6B-239E-4ED3-8AA2-7287DD847E29}"/>
    <cellStyle name="Normal 9" xfId="162" xr:uid="{6B675D4B-9E7D-49A6-B6DE-632C4F64F036}"/>
    <cellStyle name="Notas" xfId="15" builtinId="10" customBuiltin="1"/>
    <cellStyle name="Notas 2" xfId="163" xr:uid="{8668C952-8089-4F60-8F7B-80AA2B7DE464}"/>
    <cellStyle name="Output Amounts" xfId="164" xr:uid="{E0970D09-6758-4AD7-8D8C-34B2ECC8F929}"/>
    <cellStyle name="Output Column Headings" xfId="165" xr:uid="{5B5545CE-E57B-4F79-AC7A-AB825681EE6F}"/>
    <cellStyle name="Output Line Items" xfId="166" xr:uid="{CCCA4F72-D6FA-4BE8-A14F-4344511194ED}"/>
    <cellStyle name="Output Report Heading" xfId="167" xr:uid="{3820901B-157E-421B-9959-84DB68A9335E}"/>
    <cellStyle name="Output Report Title" xfId="168" xr:uid="{62A889B2-7F55-4909-9E10-BEC43B4F472D}"/>
    <cellStyle name="Percent 2" xfId="37" xr:uid="{84C1418E-E7CF-4153-B00A-82404406FA24}"/>
    <cellStyle name="Porcentaje" xfId="1" builtinId="5"/>
    <cellStyle name="Porcentaje 2" xfId="169" xr:uid="{12B87B61-F508-4211-9B02-B334A24FC55A}"/>
    <cellStyle name="Porcentaje 2 2" xfId="170" xr:uid="{9CF6E38B-862D-4360-A939-51A4CF7B9C26}"/>
    <cellStyle name="Porcentaje 3" xfId="42" xr:uid="{87C18902-C4AD-497E-A68A-797CB63F9568}"/>
    <cellStyle name="Porcentaje 3 2" xfId="172" xr:uid="{C23EEB84-B6AE-4702-B670-0192F61BE29B}"/>
    <cellStyle name="Porcentaje 3 3" xfId="171" xr:uid="{A1469612-58AC-4479-935E-8C8A54E321CA}"/>
    <cellStyle name="Porcentaje 4" xfId="173" xr:uid="{1ECA0234-196E-4382-9C64-6EA78AA0A688}"/>
    <cellStyle name="Porcentaje 5" xfId="174" xr:uid="{CB101FF4-546F-4A41-9FE2-EBE6B3B2C30C}"/>
    <cellStyle name="Porcentaje 6" xfId="175" xr:uid="{94EAB4A2-7115-4EBE-BC0D-964616971CEE}"/>
    <cellStyle name="Porcentaje 7" xfId="176" xr:uid="{F794AD9D-BAB7-4914-B39A-073270AC30DB}"/>
    <cellStyle name="Porcentaje 8" xfId="177" xr:uid="{D6AC175D-DAAA-492E-8C41-EA375A0F2CB4}"/>
    <cellStyle name="Porcentaje 9" xfId="178" xr:uid="{FDB45B42-056F-4E3A-8366-7DAB06EFD58A}"/>
    <cellStyle name="Porcentual 2" xfId="179" xr:uid="{108FBFEA-4542-4BA8-8021-99863568A0D1}"/>
    <cellStyle name="Porcentual 3" xfId="180" xr:uid="{FE3D7ACF-82C9-4BF9-8A61-03AB141C4EDC}"/>
    <cellStyle name="Porcentual 4" xfId="181" xr:uid="{A0975D2E-6E7F-45D7-9239-2ACBFD4D1689}"/>
    <cellStyle name="Salida" xfId="10" builtinId="21" customBuiltin="1"/>
    <cellStyle name="Salida 2" xfId="182" xr:uid="{27B58241-18A3-48EE-A7A6-C53BFDF73F42}"/>
    <cellStyle name="Texto de advertencia" xfId="14" builtinId="11" customBuiltin="1"/>
    <cellStyle name="Texto de advertencia 2" xfId="183" xr:uid="{8C9CF327-FF06-415D-AC2E-9FE74786B141}"/>
    <cellStyle name="Texto explicativo" xfId="16" builtinId="53" customBuiltin="1"/>
    <cellStyle name="Texto explicativo 2" xfId="184" xr:uid="{F5F491D0-DEF5-47AF-B959-B806917DB3E9}"/>
    <cellStyle name="Título 2" xfId="4" builtinId="17" customBuiltin="1"/>
    <cellStyle name="Título 2 2" xfId="185" xr:uid="{500FD221-B860-402A-B3BB-79BCD2CF6123}"/>
    <cellStyle name="Título 3" xfId="5" builtinId="18" customBuiltin="1"/>
    <cellStyle name="Título 3 2" xfId="186" xr:uid="{84B338D5-54AB-4495-879E-AD7430EB962B}"/>
    <cellStyle name="Título 4" xfId="187" xr:uid="{3D91CDA2-C400-42ED-A67B-E9703A26A0F0}"/>
    <cellStyle name="Título 5" xfId="188" xr:uid="{BDC369B2-0006-424A-97DE-8D64EDA5F9AA}"/>
    <cellStyle name="Total" xfId="17" builtinId="25" customBuiltin="1"/>
    <cellStyle name="Total 2" xfId="189" xr:uid="{7A8FB221-7A88-4523-A567-4F8D1893C5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8</xdr:row>
      <xdr:rowOff>0</xdr:rowOff>
    </xdr:from>
    <xdr:to>
      <xdr:col>15</xdr:col>
      <xdr:colOff>304800</xdr:colOff>
      <xdr:row>90</xdr:row>
      <xdr:rowOff>95249</xdr:rowOff>
    </xdr:to>
    <xdr:sp macro="" textlink="">
      <xdr:nvSpPr>
        <xdr:cNvPr id="2" name="AutoShape 1" descr="Resultado de imagen de etesa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2534900" y="962025"/>
          <a:ext cx="304800" cy="314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1440655</xdr:colOff>
      <xdr:row>0</xdr:row>
      <xdr:rowOff>119063</xdr:rowOff>
    </xdr:from>
    <xdr:to>
      <xdr:col>0</xdr:col>
      <xdr:colOff>2688694</xdr:colOff>
      <xdr:row>4</xdr:row>
      <xdr:rowOff>0</xdr:rowOff>
    </xdr:to>
    <xdr:pic>
      <xdr:nvPicPr>
        <xdr:cNvPr id="3" name="Imagen 2" descr="http://generadoradelatlantico.com/attachments/Image/ETESA_1.jpeg?template=generic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0655" y="119063"/>
          <a:ext cx="1162050" cy="8334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204106</xdr:colOff>
      <xdr:row>14</xdr:row>
      <xdr:rowOff>68037</xdr:rowOff>
    </xdr:from>
    <xdr:to>
      <xdr:col>20</xdr:col>
      <xdr:colOff>0</xdr:colOff>
      <xdr:row>16</xdr:row>
      <xdr:rowOff>258536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D9CE35E-85B9-465D-BD40-3E6BC2D31C23}"/>
            </a:ext>
          </a:extLst>
        </xdr:cNvPr>
        <xdr:cNvSpPr txBox="1"/>
      </xdr:nvSpPr>
      <xdr:spPr>
        <a:xfrm>
          <a:off x="16260535" y="3796394"/>
          <a:ext cx="6762751" cy="73478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A" sz="1600" i="1"/>
            <a:t>El cáculo</a:t>
          </a:r>
          <a:r>
            <a:rPr lang="es-PA" sz="1600" i="1" baseline="0"/>
            <a:t> de l</a:t>
          </a:r>
          <a:r>
            <a:rPr lang="es-PA" sz="1600" i="1"/>
            <a:t>os cargos equivalentes se basaron en las capaciadades instaladas actualizadas para el mes de julio 2024.</a:t>
          </a:r>
        </a:p>
      </xdr:txBody>
    </xdr:sp>
    <xdr:clientData/>
  </xdr:twoCellAnchor>
  <xdr:twoCellAnchor>
    <xdr:from>
      <xdr:col>13</xdr:col>
      <xdr:colOff>163285</xdr:colOff>
      <xdr:row>6</xdr:row>
      <xdr:rowOff>258536</xdr:rowOff>
    </xdr:from>
    <xdr:to>
      <xdr:col>19</xdr:col>
      <xdr:colOff>898070</xdr:colOff>
      <xdr:row>10</xdr:row>
      <xdr:rowOff>95251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55F7C0A9-1DEA-4789-8CC4-C1B834B87AD3}"/>
            </a:ext>
          </a:extLst>
        </xdr:cNvPr>
        <xdr:cNvSpPr txBox="1"/>
      </xdr:nvSpPr>
      <xdr:spPr>
        <a:xfrm>
          <a:off x="16219714" y="1891393"/>
          <a:ext cx="6789963" cy="88446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A" sz="16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Ingreso aprobado para el Año Tarifario N°4 Periodo 2021-2025 según lo enunciado en la Resolución AN No 16792, estas tarifas se mantendrán vigentes hasta que se apruebe el nuevo Pliego Tarifario 2021-2023.</a:t>
          </a:r>
        </a:p>
        <a:p>
          <a:endParaRPr lang="es-PA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andromeda22\Gesti&#243;n_Comercial\Ger_Tarifas\PLIEGO%20TARIFARIO%202025%20-2029\2.%20CARGOS%20EQUIVALENTES%202025-2029%20(A&#209;O%201)\3-Septiembre%202025\Recaudaci&#243;n%20mensual%20Septiembre%202025.xlsx" TargetMode="External"/><Relationship Id="rId1" Type="http://schemas.openxmlformats.org/officeDocument/2006/relationships/externalLinkPath" Target="/Ger_Tarifas/PLIEGO%20TARIFARIO%202025%20-2029/2.%20CARGOS%20EQUIVALENTES%202025-2029%20(A&#209;O%201)/3-Septiembre%202025/Recaudaci&#243;n%20mensual%20Septiembre%202025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andromeda22\Gesti&#243;n_Comercial\Ger_Tarifas\PLIEGO%20TARIFARIO%202025%20-2029\2.%20CARGOS%20EQUIVALENTES%202025-2029%20(A&#209;O%201)\4-Octubre%202025\Recaudaci&#243;n%20mensual%20Octubre%202025.xlsx" TargetMode="External"/><Relationship Id="rId1" Type="http://schemas.openxmlformats.org/officeDocument/2006/relationships/externalLinkPath" Target="Recaudaci&#243;n%20mensual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put"/>
      <sheetName val="Cargos Actualizados SEP2025"/>
      <sheetName val="Recaudación Mensual SEP2025"/>
      <sheetName val="Datos fijos AÑO 4"/>
      <sheetName val="LIQ SEPT 2020_prelim"/>
    </sheetNames>
    <sheetDataSet>
      <sheetData sheetId="0" refreshError="1"/>
      <sheetData sheetId="1" refreshError="1"/>
      <sheetData sheetId="2">
        <row r="7">
          <cell r="V7">
            <v>211869.95164918492</v>
          </cell>
        </row>
        <row r="23">
          <cell r="V23">
            <v>798860.55070540775</v>
          </cell>
        </row>
        <row r="35">
          <cell r="V35">
            <v>201974.1835957251</v>
          </cell>
        </row>
        <row r="46">
          <cell r="V46">
            <v>557761.08207731089</v>
          </cell>
        </row>
        <row r="83">
          <cell r="V83">
            <v>417916.02852069447</v>
          </cell>
        </row>
        <row r="125">
          <cell r="V125">
            <v>78499.562130527396</v>
          </cell>
        </row>
        <row r="134">
          <cell r="V134">
            <v>55809.7567538234</v>
          </cell>
        </row>
        <row r="141">
          <cell r="V141">
            <v>197634.51935926522</v>
          </cell>
        </row>
        <row r="144">
          <cell r="V144">
            <v>608269.19073388737</v>
          </cell>
        </row>
        <row r="153">
          <cell r="V153">
            <v>230185.50950876003</v>
          </cell>
        </row>
      </sheetData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put"/>
      <sheetName val="Cargos Actualizados OCT2025"/>
      <sheetName val="Recaudación Mensual OCT2025"/>
      <sheetName val="Datos fijos AÑO 4"/>
      <sheetName val="LIQ SEPT 2020_prelim"/>
    </sheetNames>
    <sheetDataSet>
      <sheetData sheetId="0" refreshError="1"/>
      <sheetData sheetId="1" refreshError="1"/>
      <sheetData sheetId="2">
        <row r="7">
          <cell r="V7">
            <v>298304.0900498837</v>
          </cell>
        </row>
        <row r="23">
          <cell r="V23">
            <v>783024.78375213023</v>
          </cell>
        </row>
        <row r="35">
          <cell r="V35">
            <v>261672.75115010754</v>
          </cell>
        </row>
        <row r="46">
          <cell r="V46">
            <v>604712.0326008331</v>
          </cell>
        </row>
        <row r="83">
          <cell r="V83">
            <v>371831.97796944482</v>
          </cell>
        </row>
        <row r="125">
          <cell r="V125">
            <v>71116.681346841186</v>
          </cell>
        </row>
        <row r="134">
          <cell r="V134">
            <v>48534.267036031306</v>
          </cell>
        </row>
        <row r="141">
          <cell r="V141">
            <v>190922.85395273997</v>
          </cell>
        </row>
        <row r="144">
          <cell r="V144">
            <v>519437.78814108501</v>
          </cell>
        </row>
        <row r="153">
          <cell r="V153">
            <v>312096.05311755498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106"/>
  <sheetViews>
    <sheetView showGridLines="0" zoomScale="90" zoomScaleNormal="90" workbookViewId="0">
      <selection activeCell="L98" sqref="L98"/>
    </sheetView>
  </sheetViews>
  <sheetFormatPr baseColWidth="10" defaultColWidth="11.453125" defaultRowHeight="14" x14ac:dyDescent="0.3"/>
  <cols>
    <col min="1" max="1" width="55.453125" style="2" customWidth="1"/>
    <col min="2" max="2" width="13.26953125" style="2" customWidth="1"/>
    <col min="3" max="3" width="11.7265625" style="2" bestFit="1" customWidth="1"/>
    <col min="4" max="4" width="13" style="2" bestFit="1" customWidth="1"/>
    <col min="5" max="12" width="12.54296875" style="2" bestFit="1" customWidth="1"/>
    <col min="13" max="13" width="7.1796875" style="2" bestFit="1" customWidth="1"/>
    <col min="14" max="14" width="6.453125" style="2" bestFit="1" customWidth="1"/>
    <col min="15" max="16384" width="11.453125" style="2"/>
  </cols>
  <sheetData>
    <row r="2" spans="1:12" s="1" customFormat="1" ht="18" x14ac:dyDescent="0.4">
      <c r="A2" s="80" t="s">
        <v>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</row>
    <row r="3" spans="1:12" s="1" customFormat="1" ht="18" x14ac:dyDescent="0.4">
      <c r="A3" s="80" t="s">
        <v>90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</row>
    <row r="4" spans="1:12" ht="22.5" x14ac:dyDescent="0.45">
      <c r="A4" s="81" t="s">
        <v>1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</row>
    <row r="5" spans="1:12" s="6" customFormat="1" ht="16.5" hidden="1" customHeight="1" x14ac:dyDescent="0.3">
      <c r="A5" s="3" t="s">
        <v>2</v>
      </c>
      <c r="B5" s="3" t="s">
        <v>3</v>
      </c>
      <c r="C5" s="4">
        <v>1</v>
      </c>
      <c r="D5" s="4">
        <v>2</v>
      </c>
      <c r="E5" s="4">
        <v>3</v>
      </c>
      <c r="F5" s="4">
        <v>4</v>
      </c>
      <c r="G5" s="4">
        <v>5</v>
      </c>
      <c r="H5" s="4">
        <v>6</v>
      </c>
      <c r="I5" s="4">
        <v>7</v>
      </c>
      <c r="J5" s="4">
        <v>8</v>
      </c>
      <c r="K5" s="4">
        <v>9</v>
      </c>
      <c r="L5" s="5">
        <v>10</v>
      </c>
    </row>
    <row r="6" spans="1:12" ht="17.25" hidden="1" customHeight="1" thickBot="1" x14ac:dyDescent="0.35">
      <c r="A6" s="7" t="s">
        <v>4</v>
      </c>
      <c r="B6" s="8"/>
      <c r="C6" s="9">
        <v>1.6020791501499569</v>
      </c>
      <c r="D6" s="9">
        <v>1.2436101852834995</v>
      </c>
      <c r="E6" s="9">
        <v>1.3586509119815615</v>
      </c>
      <c r="F6" s="9">
        <v>1.505159468015399</v>
      </c>
      <c r="G6" s="9">
        <v>0.95229479538541517</v>
      </c>
      <c r="H6" s="9">
        <v>0</v>
      </c>
      <c r="I6" s="9">
        <v>0</v>
      </c>
      <c r="J6" s="9">
        <v>0.30012112283485398</v>
      </c>
      <c r="K6" s="9">
        <v>0</v>
      </c>
      <c r="L6" s="9">
        <v>1.6129263089777401</v>
      </c>
    </row>
    <row r="7" spans="1:12" ht="18" hidden="1" customHeight="1" thickTop="1" thickBot="1" x14ac:dyDescent="0.35">
      <c r="A7" s="10" t="s">
        <v>5</v>
      </c>
      <c r="B7" s="11"/>
      <c r="C7" s="12">
        <v>1.3298315946500194</v>
      </c>
      <c r="D7" s="12">
        <v>1.6804158898659827</v>
      </c>
      <c r="E7" s="12">
        <v>1.4133947161100087</v>
      </c>
      <c r="F7" s="12">
        <v>1.3906939969329917</v>
      </c>
      <c r="G7" s="12">
        <v>2.3789420053615653</v>
      </c>
      <c r="H7" s="12">
        <v>0</v>
      </c>
      <c r="I7" s="12">
        <v>0</v>
      </c>
      <c r="J7" s="12">
        <v>0.52726335175761063</v>
      </c>
      <c r="K7" s="12">
        <v>0</v>
      </c>
      <c r="L7" s="12">
        <v>1.4858249177237741</v>
      </c>
    </row>
    <row r="8" spans="1:12" ht="18" hidden="1" customHeight="1" thickTop="1" thickBot="1" x14ac:dyDescent="0.35">
      <c r="A8" s="13" t="s">
        <v>6</v>
      </c>
      <c r="B8" s="14"/>
      <c r="C8" s="15">
        <v>1.0761492204135648</v>
      </c>
      <c r="D8" s="15">
        <v>1.6803458559669979</v>
      </c>
      <c r="E8" s="15">
        <v>1.1035949417242124</v>
      </c>
      <c r="F8" s="15">
        <v>1.1354288671613451</v>
      </c>
      <c r="G8" s="15">
        <v>2.5322843807258391</v>
      </c>
      <c r="H8" s="15">
        <v>0</v>
      </c>
      <c r="I8" s="15">
        <v>0</v>
      </c>
      <c r="J8" s="15">
        <v>0.42179025247820012</v>
      </c>
      <c r="K8" s="15">
        <v>0</v>
      </c>
      <c r="L8" s="15">
        <v>1.3402477699075637</v>
      </c>
    </row>
    <row r="9" spans="1:12" ht="18" hidden="1" customHeight="1" thickTop="1" thickBot="1" x14ac:dyDescent="0.35">
      <c r="A9" s="13" t="s">
        <v>7</v>
      </c>
      <c r="B9" s="14"/>
      <c r="C9" s="15">
        <v>1.1878564161727403</v>
      </c>
      <c r="D9" s="15">
        <v>1.8888710885747289</v>
      </c>
      <c r="E9" s="15">
        <v>1.18006853807225</v>
      </c>
      <c r="F9" s="15">
        <v>1.2859550995929889</v>
      </c>
      <c r="G9" s="15">
        <v>2.5241748115900071</v>
      </c>
      <c r="H9" s="15">
        <v>0</v>
      </c>
      <c r="I9" s="15">
        <v>0</v>
      </c>
      <c r="J9" s="15">
        <v>0.50653918486454685</v>
      </c>
      <c r="K9" s="15">
        <v>0</v>
      </c>
      <c r="L9" s="15">
        <v>1.3393419026451974</v>
      </c>
    </row>
    <row r="10" spans="1:12" ht="18" hidden="1" customHeight="1" thickTop="1" thickBot="1" x14ac:dyDescent="0.35">
      <c r="A10" s="13" t="s">
        <v>8</v>
      </c>
      <c r="B10" s="14"/>
      <c r="C10" s="15">
        <v>1.2761260908612899</v>
      </c>
      <c r="D10" s="15">
        <v>1.5456361741132614</v>
      </c>
      <c r="E10" s="15">
        <v>1.2522841282139789</v>
      </c>
      <c r="F10" s="15">
        <v>1.274864458610883</v>
      </c>
      <c r="G10" s="15">
        <v>2.6794139521185554</v>
      </c>
      <c r="H10" s="15">
        <v>0</v>
      </c>
      <c r="I10" s="15">
        <v>0</v>
      </c>
      <c r="J10" s="15">
        <v>0.55045530709499824</v>
      </c>
      <c r="K10" s="15">
        <v>0</v>
      </c>
      <c r="L10" s="15">
        <v>1.4636873100695555</v>
      </c>
    </row>
    <row r="11" spans="1:12" ht="18" hidden="1" customHeight="1" thickTop="1" thickBot="1" x14ac:dyDescent="0.35">
      <c r="A11" s="13" t="s">
        <v>9</v>
      </c>
      <c r="B11" s="14"/>
      <c r="C11" s="15">
        <v>1.7144928546382139</v>
      </c>
      <c r="D11" s="15">
        <v>1.2394636621946411</v>
      </c>
      <c r="E11" s="15">
        <v>1.3670883546892409</v>
      </c>
      <c r="F11" s="15">
        <v>1.9688601271857691</v>
      </c>
      <c r="G11" s="15">
        <v>2.9186907992909794</v>
      </c>
      <c r="H11" s="15">
        <v>0</v>
      </c>
      <c r="I11" s="15">
        <v>0</v>
      </c>
      <c r="J11" s="15">
        <v>0.55873505330749595</v>
      </c>
      <c r="K11" s="15">
        <v>0</v>
      </c>
      <c r="L11" s="15">
        <v>1.9329943718596654</v>
      </c>
    </row>
    <row r="12" spans="1:12" ht="17.25" hidden="1" customHeight="1" thickTop="1" x14ac:dyDescent="0.3">
      <c r="A12" s="16" t="s">
        <v>10</v>
      </c>
      <c r="B12" s="17"/>
      <c r="C12" s="18">
        <v>1.6772522990102507</v>
      </c>
      <c r="D12" s="18">
        <v>1.159423549805682</v>
      </c>
      <c r="E12" s="18">
        <v>1.072016765456369</v>
      </c>
      <c r="F12" s="18">
        <v>1.7462635663311077</v>
      </c>
      <c r="G12" s="18">
        <v>1.3270560764266504</v>
      </c>
      <c r="H12" s="18">
        <v>0</v>
      </c>
      <c r="I12" s="18">
        <v>0</v>
      </c>
      <c r="J12" s="18">
        <v>0.30902468239711928</v>
      </c>
      <c r="K12" s="18">
        <v>0</v>
      </c>
      <c r="L12" s="18">
        <v>2.2428563907401577</v>
      </c>
    </row>
    <row r="13" spans="1:12" ht="16.5" hidden="1" customHeight="1" x14ac:dyDescent="0.3"/>
    <row r="14" spans="1:12" ht="7.5" hidden="1" customHeight="1" thickBot="1" x14ac:dyDescent="0.35"/>
    <row r="15" spans="1:12" ht="21" hidden="1" customHeight="1" thickTop="1" x14ac:dyDescent="0.4">
      <c r="A15" s="79" t="s">
        <v>11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79"/>
    </row>
    <row r="16" spans="1:12" s="6" customFormat="1" ht="16.5" hidden="1" customHeight="1" x14ac:dyDescent="0.3">
      <c r="A16" s="3" t="s">
        <v>12</v>
      </c>
      <c r="B16" s="3" t="s">
        <v>3</v>
      </c>
      <c r="C16" s="4">
        <v>1</v>
      </c>
      <c r="D16" s="4">
        <v>2</v>
      </c>
      <c r="E16" s="4">
        <v>3</v>
      </c>
      <c r="F16" s="4">
        <v>4</v>
      </c>
      <c r="G16" s="4">
        <v>5</v>
      </c>
      <c r="H16" s="4">
        <v>6</v>
      </c>
      <c r="I16" s="4">
        <v>7</v>
      </c>
      <c r="J16" s="4">
        <v>8</v>
      </c>
      <c r="K16" s="4">
        <v>9</v>
      </c>
      <c r="L16" s="4">
        <v>10</v>
      </c>
    </row>
    <row r="17" spans="1:14" ht="17.25" hidden="1" customHeight="1" thickBot="1" x14ac:dyDescent="0.35">
      <c r="A17" s="7" t="s">
        <v>4</v>
      </c>
      <c r="B17" s="8"/>
      <c r="C17" s="19">
        <v>1.3927786326786651</v>
      </c>
      <c r="D17" s="19">
        <v>1.1894333468436693</v>
      </c>
      <c r="E17" s="19">
        <v>1.769726094046318</v>
      </c>
      <c r="F17" s="19">
        <v>1.2871206022590087</v>
      </c>
      <c r="G17" s="19">
        <v>2.2062304799407961</v>
      </c>
      <c r="H17" s="19">
        <v>0</v>
      </c>
      <c r="I17" s="19">
        <v>0</v>
      </c>
      <c r="J17" s="19">
        <v>0.27247548182259457</v>
      </c>
      <c r="K17" s="19">
        <v>0</v>
      </c>
      <c r="L17" s="19">
        <v>2.2078328878564863</v>
      </c>
      <c r="M17" s="20"/>
    </row>
    <row r="18" spans="1:14" ht="18" hidden="1" customHeight="1" thickTop="1" thickBot="1" x14ac:dyDescent="0.35">
      <c r="A18" s="10" t="s">
        <v>13</v>
      </c>
      <c r="B18" s="11"/>
      <c r="C18" s="12">
        <v>1.6258815189933378</v>
      </c>
      <c r="D18" s="12">
        <v>1.9794556920393984</v>
      </c>
      <c r="E18" s="12">
        <v>1.5147510707437672</v>
      </c>
      <c r="F18" s="12">
        <v>1.4207290548702882</v>
      </c>
      <c r="G18" s="12">
        <v>0.48471772791236772</v>
      </c>
      <c r="H18" s="12">
        <v>0</v>
      </c>
      <c r="I18" s="12">
        <v>0</v>
      </c>
      <c r="J18" s="12">
        <v>0.40976370479373231</v>
      </c>
      <c r="K18" s="12">
        <v>0</v>
      </c>
      <c r="L18" s="12">
        <v>2.7504826662912496</v>
      </c>
      <c r="M18" s="20"/>
    </row>
    <row r="19" spans="1:14" ht="18" hidden="1" customHeight="1" thickTop="1" thickBot="1" x14ac:dyDescent="0.35">
      <c r="A19" s="13" t="s">
        <v>14</v>
      </c>
      <c r="B19" s="14"/>
      <c r="C19" s="15">
        <v>1.7826592192545794</v>
      </c>
      <c r="D19" s="15">
        <v>2.1378510101905945</v>
      </c>
      <c r="E19" s="15">
        <v>1.5032476659398621</v>
      </c>
      <c r="F19" s="15">
        <v>1.2481103679688856</v>
      </c>
      <c r="G19" s="15">
        <v>0.20118460799731067</v>
      </c>
      <c r="H19" s="15">
        <v>0</v>
      </c>
      <c r="I19" s="15">
        <v>0</v>
      </c>
      <c r="J19" s="15">
        <v>0.39569723277708746</v>
      </c>
      <c r="K19" s="15">
        <v>0</v>
      </c>
      <c r="L19" s="15">
        <v>2.2543186456351374</v>
      </c>
      <c r="M19" s="20"/>
    </row>
    <row r="20" spans="1:14" ht="18" hidden="1" customHeight="1" thickTop="1" thickBot="1" x14ac:dyDescent="0.35">
      <c r="A20" s="13" t="s">
        <v>15</v>
      </c>
      <c r="B20" s="14"/>
      <c r="C20" s="15">
        <v>2.5814113598699353</v>
      </c>
      <c r="D20" s="15">
        <v>1.6157113251471944</v>
      </c>
      <c r="E20" s="15">
        <v>2.044622796586494</v>
      </c>
      <c r="F20" s="15">
        <v>1.9159266160238342</v>
      </c>
      <c r="G20" s="15">
        <v>0.24386167591655883</v>
      </c>
      <c r="H20" s="15">
        <v>0</v>
      </c>
      <c r="I20" s="15">
        <v>0</v>
      </c>
      <c r="J20" s="15">
        <v>0.38307086883625191</v>
      </c>
      <c r="K20" s="15">
        <v>0</v>
      </c>
      <c r="L20" s="15">
        <v>2.3999234013895117</v>
      </c>
      <c r="M20" s="20"/>
    </row>
    <row r="21" spans="1:14" ht="18" hidden="1" customHeight="1" thickTop="1" thickBot="1" x14ac:dyDescent="0.35">
      <c r="A21" s="13" t="s">
        <v>16</v>
      </c>
      <c r="B21" s="14"/>
      <c r="C21" s="15">
        <v>2.8775307250221864</v>
      </c>
      <c r="D21" s="15">
        <v>1.7154087483073617</v>
      </c>
      <c r="E21" s="15">
        <v>2.2272565132438613</v>
      </c>
      <c r="F21" s="15">
        <v>2.3096643264128365</v>
      </c>
      <c r="G21" s="15">
        <v>0.27311410737256431</v>
      </c>
      <c r="H21" s="15">
        <v>0</v>
      </c>
      <c r="I21" s="15">
        <v>0</v>
      </c>
      <c r="J21" s="15">
        <v>0.43270374833019704</v>
      </c>
      <c r="K21" s="15">
        <v>0</v>
      </c>
      <c r="L21" s="15">
        <v>2.755275195827493</v>
      </c>
      <c r="M21" s="20"/>
    </row>
    <row r="22" spans="1:14" ht="18" hidden="1" customHeight="1" thickTop="1" thickBot="1" x14ac:dyDescent="0.35">
      <c r="A22" s="13" t="s">
        <v>17</v>
      </c>
      <c r="B22" s="14"/>
      <c r="C22" s="15">
        <v>2.302568524503771</v>
      </c>
      <c r="D22" s="15">
        <v>2.1052205228390615</v>
      </c>
      <c r="E22" s="15">
        <v>1.8274548920312645</v>
      </c>
      <c r="F22" s="15">
        <v>1.9995444120756176</v>
      </c>
      <c r="G22" s="15">
        <v>0.33202432043510433</v>
      </c>
      <c r="H22" s="15">
        <v>0</v>
      </c>
      <c r="I22" s="15">
        <v>0</v>
      </c>
      <c r="J22" s="15">
        <v>0.39548721675442466</v>
      </c>
      <c r="K22" s="15">
        <v>0</v>
      </c>
      <c r="L22" s="15">
        <v>2.4663072086106435</v>
      </c>
      <c r="M22" s="20"/>
    </row>
    <row r="23" spans="1:14" ht="18" hidden="1" customHeight="1" thickTop="1" thickBot="1" x14ac:dyDescent="0.35">
      <c r="A23" s="13" t="s">
        <v>18</v>
      </c>
      <c r="B23" s="14"/>
      <c r="C23" s="15">
        <v>1.5622023140442312</v>
      </c>
      <c r="D23" s="15">
        <v>2.3494729678919146</v>
      </c>
      <c r="E23" s="15">
        <v>1.7569867696240375</v>
      </c>
      <c r="F23" s="15">
        <v>1.7234801433792852</v>
      </c>
      <c r="G23" s="15">
        <v>0.3918073247291296</v>
      </c>
      <c r="H23" s="15">
        <v>0</v>
      </c>
      <c r="I23" s="15">
        <v>0</v>
      </c>
      <c r="J23" s="15">
        <v>0.43913597637877977</v>
      </c>
      <c r="K23" s="15">
        <v>0</v>
      </c>
      <c r="L23" s="15">
        <v>2.1582606435454057</v>
      </c>
      <c r="M23" s="20"/>
    </row>
    <row r="24" spans="1:14" ht="17.25" hidden="1" customHeight="1" thickTop="1" x14ac:dyDescent="0.3"/>
    <row r="25" spans="1:14" ht="16.5" hidden="1" customHeight="1" x14ac:dyDescent="0.3">
      <c r="A25" s="3" t="s">
        <v>19</v>
      </c>
      <c r="B25" s="21" t="s">
        <v>3</v>
      </c>
      <c r="C25" s="22">
        <v>1</v>
      </c>
      <c r="D25" s="22">
        <v>2</v>
      </c>
      <c r="E25" s="22">
        <v>3</v>
      </c>
      <c r="F25" s="22">
        <v>4</v>
      </c>
      <c r="G25" s="22">
        <v>5</v>
      </c>
      <c r="H25" s="22">
        <v>6</v>
      </c>
      <c r="I25" s="22">
        <v>7</v>
      </c>
      <c r="J25" s="22">
        <v>8</v>
      </c>
      <c r="K25" s="22">
        <v>9</v>
      </c>
      <c r="L25" s="22">
        <v>10</v>
      </c>
    </row>
    <row r="26" spans="1:14" ht="17.25" hidden="1" customHeight="1" thickBot="1" x14ac:dyDescent="0.35">
      <c r="A26" s="23" t="s">
        <v>4</v>
      </c>
      <c r="B26" s="24"/>
      <c r="C26" s="19">
        <v>1.3927786326786651</v>
      </c>
      <c r="D26" s="19">
        <v>1.1894333468436693</v>
      </c>
      <c r="E26" s="19">
        <v>1.769726094046318</v>
      </c>
      <c r="F26" s="19">
        <v>1.2871206022590087</v>
      </c>
      <c r="G26" s="19">
        <v>2.2062304799407961</v>
      </c>
      <c r="H26" s="19">
        <v>0</v>
      </c>
      <c r="I26" s="19">
        <v>0</v>
      </c>
      <c r="J26" s="19">
        <v>0.27247548182259457</v>
      </c>
      <c r="K26" s="19">
        <v>0</v>
      </c>
      <c r="L26" s="19">
        <v>2.2078328878564863</v>
      </c>
      <c r="M26" s="20"/>
    </row>
    <row r="27" spans="1:14" ht="18" hidden="1" customHeight="1" thickTop="1" thickBot="1" x14ac:dyDescent="0.35">
      <c r="A27" s="10" t="s">
        <v>20</v>
      </c>
      <c r="B27" s="11"/>
      <c r="C27" s="12">
        <v>0.8685057746283037</v>
      </c>
      <c r="D27" s="12">
        <v>2.0071752746833962</v>
      </c>
      <c r="E27" s="12">
        <v>1.35407610385329</v>
      </c>
      <c r="F27" s="12">
        <v>1.0157381428481518</v>
      </c>
      <c r="G27" s="12">
        <v>0.79784457273790033</v>
      </c>
      <c r="H27" s="12">
        <v>0</v>
      </c>
      <c r="I27" s="12">
        <v>0</v>
      </c>
      <c r="J27" s="12">
        <v>0.1503615821651294</v>
      </c>
      <c r="K27" s="12">
        <v>0</v>
      </c>
      <c r="L27" s="12">
        <v>1.9348225702369573</v>
      </c>
      <c r="M27" s="20"/>
    </row>
    <row r="28" spans="1:14" ht="18" hidden="1" customHeight="1" thickTop="1" thickBot="1" x14ac:dyDescent="0.35">
      <c r="A28" s="10" t="s">
        <v>21</v>
      </c>
      <c r="B28" s="11"/>
      <c r="C28" s="12">
        <v>0.76592273554843404</v>
      </c>
      <c r="D28" s="12">
        <v>1.7587593817865996</v>
      </c>
      <c r="E28" s="12">
        <v>1.0672909641867512</v>
      </c>
      <c r="F28" s="12">
        <v>0.93362338233792208</v>
      </c>
      <c r="G28" s="12">
        <v>1.9554248248551931</v>
      </c>
      <c r="H28" s="12">
        <v>0</v>
      </c>
      <c r="I28" s="12">
        <v>0</v>
      </c>
      <c r="J28" s="12">
        <v>0.27085477724761425</v>
      </c>
      <c r="K28" s="12">
        <v>0</v>
      </c>
      <c r="L28" s="12">
        <v>1.7468350906505996</v>
      </c>
      <c r="M28" s="20"/>
    </row>
    <row r="29" spans="1:14" ht="18" hidden="1" customHeight="1" thickTop="1" thickBot="1" x14ac:dyDescent="0.35">
      <c r="A29" s="10" t="s">
        <v>22</v>
      </c>
      <c r="B29" s="11"/>
      <c r="C29" s="12">
        <v>0.81919911496398057</v>
      </c>
      <c r="D29" s="12">
        <v>2.2484383385268347</v>
      </c>
      <c r="E29" s="12">
        <v>0.8527233817291443</v>
      </c>
      <c r="F29" s="12">
        <v>0.96794816568947273</v>
      </c>
      <c r="G29" s="12">
        <v>3.8723378067571441</v>
      </c>
      <c r="H29" s="12">
        <v>0</v>
      </c>
      <c r="I29" s="12">
        <v>0</v>
      </c>
      <c r="J29" s="12">
        <v>0.27705341201448713</v>
      </c>
      <c r="K29" s="12">
        <v>0</v>
      </c>
      <c r="L29" s="12">
        <v>1.7002485679962918</v>
      </c>
      <c r="M29" s="20"/>
    </row>
    <row r="30" spans="1:14" ht="18" hidden="1" customHeight="1" thickTop="1" thickBot="1" x14ac:dyDescent="0.35">
      <c r="A30" s="10" t="s">
        <v>23</v>
      </c>
      <c r="B30" s="11"/>
      <c r="C30" s="12">
        <v>0.80092389439495471</v>
      </c>
      <c r="D30" s="12">
        <v>2.1152683505271108</v>
      </c>
      <c r="E30" s="12">
        <v>0.94497737377905733</v>
      </c>
      <c r="F30" s="12">
        <v>0.89672151438070891</v>
      </c>
      <c r="G30" s="12">
        <v>4.0022392579714268</v>
      </c>
      <c r="H30" s="12">
        <v>0</v>
      </c>
      <c r="I30" s="12">
        <v>0</v>
      </c>
      <c r="J30" s="12">
        <v>0.27735789628064095</v>
      </c>
      <c r="K30" s="12">
        <v>0</v>
      </c>
      <c r="L30" s="12">
        <v>1.2545687638264884</v>
      </c>
      <c r="M30" s="20"/>
    </row>
    <row r="31" spans="1:14" ht="18" hidden="1" customHeight="1" thickTop="1" thickBot="1" x14ac:dyDescent="0.35">
      <c r="A31" s="10" t="s">
        <v>24</v>
      </c>
      <c r="B31" s="11"/>
      <c r="C31" s="12">
        <v>1.0026319409726701</v>
      </c>
      <c r="D31" s="12">
        <v>1.4534499922734143</v>
      </c>
      <c r="E31" s="12">
        <v>1.0510633690508138</v>
      </c>
      <c r="F31" s="12">
        <v>1.2029320462181272</v>
      </c>
      <c r="G31" s="12">
        <v>3.821563296449999</v>
      </c>
      <c r="H31" s="12">
        <v>0</v>
      </c>
      <c r="I31" s="12">
        <v>0</v>
      </c>
      <c r="J31" s="12">
        <v>0.27946393601102559</v>
      </c>
      <c r="K31" s="12">
        <v>0</v>
      </c>
      <c r="L31" s="12">
        <v>2.2239415667295068</v>
      </c>
      <c r="M31" s="20"/>
      <c r="N31" s="25"/>
    </row>
    <row r="32" spans="1:14" ht="18" hidden="1" customHeight="1" thickTop="1" thickBot="1" x14ac:dyDescent="0.35">
      <c r="A32" s="10" t="s">
        <v>25</v>
      </c>
      <c r="B32" s="11"/>
      <c r="C32" s="12">
        <v>1.3986653721038318</v>
      </c>
      <c r="D32" s="12">
        <v>1.5885740462960212</v>
      </c>
      <c r="E32" s="12">
        <v>1.430032044790442</v>
      </c>
      <c r="F32" s="12">
        <v>1.5772270769301711</v>
      </c>
      <c r="G32" s="12">
        <v>3.3293593726357149</v>
      </c>
      <c r="H32" s="12">
        <v>0</v>
      </c>
      <c r="I32" s="12">
        <v>0</v>
      </c>
      <c r="J32" s="12">
        <v>0.27403219949679486</v>
      </c>
      <c r="K32" s="12">
        <v>0</v>
      </c>
      <c r="L32" s="12">
        <v>2.8635351810707386</v>
      </c>
    </row>
    <row r="33" spans="1:13" ht="18" hidden="1" customHeight="1" thickTop="1" thickBot="1" x14ac:dyDescent="0.35">
      <c r="A33" s="82"/>
      <c r="B33" s="82"/>
      <c r="C33" s="82"/>
      <c r="D33" s="82"/>
      <c r="E33" s="82"/>
      <c r="F33" s="82"/>
      <c r="G33" s="82"/>
      <c r="H33" s="82"/>
      <c r="I33" s="82"/>
      <c r="J33" s="82"/>
      <c r="K33" s="82"/>
      <c r="L33" s="82"/>
    </row>
    <row r="34" spans="1:13" ht="21" hidden="1" customHeight="1" thickTop="1" x14ac:dyDescent="0.4">
      <c r="A34" s="79" t="s">
        <v>26</v>
      </c>
      <c r="B34" s="79"/>
      <c r="C34" s="79"/>
      <c r="D34" s="79"/>
      <c r="E34" s="79"/>
      <c r="F34" s="79"/>
      <c r="G34" s="79"/>
      <c r="H34" s="79"/>
      <c r="I34" s="79"/>
      <c r="J34" s="79"/>
      <c r="K34" s="79"/>
      <c r="L34" s="79"/>
    </row>
    <row r="35" spans="1:13" ht="16.5" hidden="1" customHeight="1" x14ac:dyDescent="0.3">
      <c r="A35" s="3" t="s">
        <v>27</v>
      </c>
      <c r="B35" s="3" t="s">
        <v>3</v>
      </c>
      <c r="C35" s="4">
        <v>1</v>
      </c>
      <c r="D35" s="4">
        <v>2</v>
      </c>
      <c r="E35" s="4">
        <v>3</v>
      </c>
      <c r="F35" s="4">
        <v>4</v>
      </c>
      <c r="G35" s="4">
        <v>5</v>
      </c>
      <c r="H35" s="4">
        <v>6</v>
      </c>
      <c r="I35" s="4">
        <v>7</v>
      </c>
      <c r="J35" s="4">
        <v>8</v>
      </c>
      <c r="K35" s="4">
        <v>9</v>
      </c>
      <c r="L35" s="4">
        <v>10</v>
      </c>
    </row>
    <row r="36" spans="1:13" ht="17.25" hidden="1" customHeight="1" thickBot="1" x14ac:dyDescent="0.35">
      <c r="A36" s="23" t="s">
        <v>4</v>
      </c>
      <c r="B36" s="24"/>
      <c r="C36" s="19">
        <v>1.0009084617530919</v>
      </c>
      <c r="D36" s="19">
        <v>1.5883327861576866</v>
      </c>
      <c r="E36" s="19">
        <v>1.4434687630556775</v>
      </c>
      <c r="F36" s="19">
        <v>1.1156802559307453</v>
      </c>
      <c r="G36" s="19">
        <v>2.3165091347290461</v>
      </c>
      <c r="H36" s="19">
        <v>0</v>
      </c>
      <c r="I36" s="19">
        <v>0</v>
      </c>
      <c r="J36" s="19">
        <v>0.36979216149740379</v>
      </c>
      <c r="K36" s="19">
        <v>0</v>
      </c>
      <c r="L36" s="19">
        <v>1.909007523440494</v>
      </c>
      <c r="M36" s="20"/>
    </row>
    <row r="37" spans="1:13" ht="16.5" hidden="1" customHeight="1" thickTop="1" thickBot="1" x14ac:dyDescent="0.35">
      <c r="A37" s="10" t="s">
        <v>28</v>
      </c>
      <c r="B37" s="11"/>
      <c r="C37" s="12">
        <v>1.6550386992015595</v>
      </c>
      <c r="D37" s="12">
        <v>2.150408341964448</v>
      </c>
      <c r="E37" s="12">
        <v>1.4933407788983537</v>
      </c>
      <c r="F37" s="12">
        <v>0.80196519652668519</v>
      </c>
      <c r="G37" s="12">
        <v>2.9096712794077977</v>
      </c>
      <c r="H37" s="12">
        <v>0</v>
      </c>
      <c r="I37" s="12">
        <v>0</v>
      </c>
      <c r="J37" s="12">
        <v>0.3358581508390785</v>
      </c>
      <c r="K37" s="12">
        <v>0</v>
      </c>
      <c r="L37" s="12">
        <v>3.6147249658501392</v>
      </c>
      <c r="M37" s="20"/>
    </row>
    <row r="38" spans="1:13" ht="18" hidden="1" customHeight="1" thickTop="1" thickBot="1" x14ac:dyDescent="0.35">
      <c r="A38" s="10" t="s">
        <v>29</v>
      </c>
      <c r="B38" s="11"/>
      <c r="C38" s="12">
        <v>1.5456629334951419</v>
      </c>
      <c r="D38" s="12">
        <v>2.5689984824435297</v>
      </c>
      <c r="E38" s="12">
        <v>1.2842988876245234</v>
      </c>
      <c r="F38" s="12">
        <v>0.68564932207109242</v>
      </c>
      <c r="G38" s="12">
        <v>4.2903335980202879</v>
      </c>
      <c r="H38" s="12">
        <v>0</v>
      </c>
      <c r="I38" s="12">
        <v>0</v>
      </c>
      <c r="J38" s="12">
        <v>0.39714965116099299</v>
      </c>
      <c r="K38" s="12">
        <v>0</v>
      </c>
      <c r="L38" s="12">
        <v>3.1292115629680439</v>
      </c>
    </row>
    <row r="39" spans="1:13" ht="18" hidden="1" customHeight="1" thickTop="1" thickBot="1" x14ac:dyDescent="0.35">
      <c r="A39" s="10" t="s">
        <v>30</v>
      </c>
      <c r="B39" s="11"/>
      <c r="C39" s="12">
        <v>1.9134554034466926</v>
      </c>
      <c r="D39" s="12">
        <v>2.5186236286906403</v>
      </c>
      <c r="E39" s="12">
        <v>1.3755242529263705</v>
      </c>
      <c r="F39" s="12">
        <v>1.7467636043063888</v>
      </c>
      <c r="G39" s="12">
        <v>2.3401821507240315</v>
      </c>
      <c r="H39" s="12">
        <v>0</v>
      </c>
      <c r="I39" s="12">
        <v>0</v>
      </c>
      <c r="J39" s="12">
        <v>0.42716652740017058</v>
      </c>
      <c r="K39" s="12">
        <v>0</v>
      </c>
      <c r="L39" s="12">
        <v>2.0393588856611795</v>
      </c>
    </row>
    <row r="40" spans="1:13" ht="18" hidden="1" customHeight="1" thickTop="1" thickBot="1" x14ac:dyDescent="0.35">
      <c r="A40" s="10" t="s">
        <v>31</v>
      </c>
      <c r="B40" s="11"/>
      <c r="C40" s="12">
        <v>2.430395005885579</v>
      </c>
      <c r="D40" s="12">
        <v>1.941518420615987</v>
      </c>
      <c r="E40" s="12">
        <v>1.8956208000530475</v>
      </c>
      <c r="F40" s="12">
        <v>2.6035824701716503</v>
      </c>
      <c r="G40" s="12">
        <v>2.9034912424233164</v>
      </c>
      <c r="H40" s="12">
        <v>0</v>
      </c>
      <c r="I40" s="12">
        <v>0</v>
      </c>
      <c r="J40" s="12">
        <v>0.42795240755625791</v>
      </c>
      <c r="K40" s="12">
        <v>0</v>
      </c>
      <c r="L40" s="12">
        <v>2.2517654544501209</v>
      </c>
    </row>
    <row r="41" spans="1:13" ht="18" hidden="1" customHeight="1" thickTop="1" thickBot="1" x14ac:dyDescent="0.35">
      <c r="A41" s="10" t="s">
        <v>32</v>
      </c>
      <c r="B41" s="11"/>
      <c r="C41" s="12">
        <v>1.6812752456529831</v>
      </c>
      <c r="D41" s="12">
        <v>1.0510949679240238</v>
      </c>
      <c r="E41" s="12">
        <v>1.6261124857075966</v>
      </c>
      <c r="F41" s="12">
        <v>1.705177176360879</v>
      </c>
      <c r="G41" s="12">
        <v>1.8388613170931891</v>
      </c>
      <c r="H41" s="12">
        <v>0</v>
      </c>
      <c r="I41" s="12">
        <v>0</v>
      </c>
      <c r="J41" s="12">
        <v>0.31333707639379493</v>
      </c>
      <c r="K41" s="12">
        <v>0</v>
      </c>
      <c r="L41" s="12">
        <v>2.0380073748530396</v>
      </c>
      <c r="M41" s="20"/>
    </row>
    <row r="42" spans="1:13" ht="18" hidden="1" customHeight="1" thickTop="1" thickBot="1" x14ac:dyDescent="0.35">
      <c r="A42" s="10" t="s">
        <v>33</v>
      </c>
      <c r="B42" s="11"/>
      <c r="C42" s="12">
        <v>1.1345960489152545</v>
      </c>
      <c r="D42" s="12">
        <v>1.4874147689101525</v>
      </c>
      <c r="E42" s="12">
        <v>1.2875687172985144</v>
      </c>
      <c r="F42" s="12">
        <v>1.3958516772401326</v>
      </c>
      <c r="G42" s="12">
        <v>3.9671049012063024</v>
      </c>
      <c r="H42" s="12">
        <v>0</v>
      </c>
      <c r="I42" s="12">
        <v>0</v>
      </c>
      <c r="J42" s="12">
        <v>0.32352356732791032</v>
      </c>
      <c r="K42" s="12">
        <v>0</v>
      </c>
      <c r="L42" s="12">
        <v>1.929675182779816</v>
      </c>
    </row>
    <row r="43" spans="1:13" ht="17.25" hidden="1" customHeight="1" thickTop="1" x14ac:dyDescent="0.3"/>
    <row r="44" spans="1:13" ht="16.5" hidden="1" customHeight="1" x14ac:dyDescent="0.3">
      <c r="A44" s="3" t="s">
        <v>34</v>
      </c>
      <c r="B44" s="3" t="s">
        <v>3</v>
      </c>
      <c r="C44" s="4">
        <v>1</v>
      </c>
      <c r="D44" s="4">
        <v>2</v>
      </c>
      <c r="E44" s="4">
        <v>3</v>
      </c>
      <c r="F44" s="4">
        <v>4</v>
      </c>
      <c r="G44" s="4">
        <v>5</v>
      </c>
      <c r="H44" s="4">
        <v>6</v>
      </c>
      <c r="I44" s="4">
        <v>7</v>
      </c>
      <c r="J44" s="4">
        <v>8</v>
      </c>
      <c r="K44" s="4">
        <v>9</v>
      </c>
      <c r="L44" s="4">
        <v>10</v>
      </c>
    </row>
    <row r="45" spans="1:13" ht="17.25" hidden="1" customHeight="1" thickBot="1" x14ac:dyDescent="0.35">
      <c r="A45" s="23" t="s">
        <v>4</v>
      </c>
      <c r="B45" s="24"/>
      <c r="C45" s="19">
        <v>1.0009084617530919</v>
      </c>
      <c r="D45" s="19">
        <v>1.5883327861576866</v>
      </c>
      <c r="E45" s="19">
        <v>1.4434687630556775</v>
      </c>
      <c r="F45" s="19">
        <v>1.1156802559307453</v>
      </c>
      <c r="G45" s="19">
        <v>2.3165091347290461</v>
      </c>
      <c r="H45" s="19">
        <v>0</v>
      </c>
      <c r="I45" s="19">
        <v>0</v>
      </c>
      <c r="J45" s="19">
        <v>0.36979216149740379</v>
      </c>
      <c r="K45" s="19">
        <v>0</v>
      </c>
      <c r="L45" s="19">
        <v>1.909007523440494</v>
      </c>
    </row>
    <row r="46" spans="1:13" ht="18" hidden="1" customHeight="1" thickTop="1" thickBot="1" x14ac:dyDescent="0.35">
      <c r="A46" s="10" t="s">
        <v>35</v>
      </c>
      <c r="B46" s="11"/>
      <c r="C46" s="12">
        <v>1.0065171788156331</v>
      </c>
      <c r="D46" s="12">
        <v>1.5105979417985151</v>
      </c>
      <c r="E46" s="12">
        <v>1.2802404184445344</v>
      </c>
      <c r="F46" s="12">
        <v>1.396516648268499</v>
      </c>
      <c r="G46" s="12">
        <v>6.4314703345626576</v>
      </c>
      <c r="H46" s="12">
        <v>0</v>
      </c>
      <c r="I46" s="12">
        <v>0</v>
      </c>
      <c r="J46" s="12">
        <v>0.48399416169000481</v>
      </c>
      <c r="K46" s="12">
        <v>0</v>
      </c>
      <c r="L46" s="12">
        <v>1.4445208798665534</v>
      </c>
    </row>
    <row r="47" spans="1:13" ht="18" hidden="1" customHeight="1" thickTop="1" thickBot="1" x14ac:dyDescent="0.35">
      <c r="A47" s="10" t="s">
        <v>36</v>
      </c>
      <c r="B47" s="11"/>
      <c r="C47" s="12">
        <v>0.80147514532055786</v>
      </c>
      <c r="D47" s="12">
        <v>1.4309823139010818</v>
      </c>
      <c r="E47" s="12">
        <v>1.168207765100117</v>
      </c>
      <c r="F47" s="12">
        <v>1.0277662856700733</v>
      </c>
      <c r="G47" s="12">
        <v>5.6672652818957276</v>
      </c>
      <c r="H47" s="12">
        <v>0</v>
      </c>
      <c r="I47" s="12">
        <v>0</v>
      </c>
      <c r="J47" s="12">
        <v>0.30023676101482183</v>
      </c>
      <c r="K47" s="12">
        <v>0</v>
      </c>
      <c r="L47" s="12">
        <v>1.7757018368431683</v>
      </c>
    </row>
    <row r="48" spans="1:13" ht="18" hidden="1" customHeight="1" thickTop="1" thickBot="1" x14ac:dyDescent="0.35">
      <c r="A48" s="10" t="s">
        <v>37</v>
      </c>
      <c r="B48" s="11"/>
      <c r="C48" s="12">
        <v>0.77992648259152553</v>
      </c>
      <c r="D48" s="12">
        <v>1.7011317828308397</v>
      </c>
      <c r="E48" s="12">
        <v>1.0108727034494116</v>
      </c>
      <c r="F48" s="12">
        <v>0.82301718979581562</v>
      </c>
      <c r="G48" s="12">
        <v>6.4976788025288119</v>
      </c>
      <c r="H48" s="12">
        <v>0</v>
      </c>
      <c r="I48" s="12">
        <v>0</v>
      </c>
      <c r="J48" s="12">
        <v>0.37490767638217948</v>
      </c>
      <c r="K48" s="12">
        <v>0</v>
      </c>
      <c r="L48" s="12">
        <v>1.139754871613714</v>
      </c>
    </row>
    <row r="49" spans="1:13" ht="18" hidden="1" customHeight="1" thickTop="1" thickBot="1" x14ac:dyDescent="0.35">
      <c r="A49" s="10" t="s">
        <v>38</v>
      </c>
      <c r="B49" s="11"/>
      <c r="C49" s="12">
        <v>0.83226456132994775</v>
      </c>
      <c r="D49" s="12">
        <v>1.5541667334952383</v>
      </c>
      <c r="E49" s="12">
        <v>0.90733658698423847</v>
      </c>
      <c r="F49" s="12">
        <v>0.88363389144755089</v>
      </c>
      <c r="G49" s="12">
        <v>4.2080230558685905</v>
      </c>
      <c r="H49" s="12">
        <v>0</v>
      </c>
      <c r="I49" s="12">
        <v>0</v>
      </c>
      <c r="J49" s="12">
        <v>0.43157632236935223</v>
      </c>
      <c r="K49" s="12">
        <v>0</v>
      </c>
      <c r="L49" s="12">
        <v>1.2057052920133307</v>
      </c>
    </row>
    <row r="50" spans="1:13" ht="18" hidden="1" customHeight="1" thickTop="1" thickBot="1" x14ac:dyDescent="0.35">
      <c r="A50" s="10" t="s">
        <v>39</v>
      </c>
      <c r="B50" s="11"/>
      <c r="C50" s="12">
        <v>0.97115578733898311</v>
      </c>
      <c r="D50" s="12">
        <v>1.4890012390126817</v>
      </c>
      <c r="E50" s="12">
        <v>1.1909517714851741</v>
      </c>
      <c r="F50" s="12">
        <v>1.1687774530499628</v>
      </c>
      <c r="G50" s="12">
        <v>4.1328156068763082</v>
      </c>
      <c r="H50" s="12">
        <v>0</v>
      </c>
      <c r="I50" s="12">
        <v>0</v>
      </c>
      <c r="J50" s="12">
        <v>0.35148130940283334</v>
      </c>
      <c r="K50" s="12">
        <v>0</v>
      </c>
      <c r="L50" s="12">
        <v>1.609434316859589</v>
      </c>
    </row>
    <row r="51" spans="1:13" ht="18" hidden="1" customHeight="1" thickTop="1" thickBot="1" x14ac:dyDescent="0.35">
      <c r="A51" s="10" t="s">
        <v>40</v>
      </c>
      <c r="B51" s="11"/>
      <c r="C51" s="12">
        <v>2.62718743817498</v>
      </c>
      <c r="D51" s="12">
        <v>2.3839471005378949</v>
      </c>
      <c r="E51" s="12">
        <v>3.4615563927306887</v>
      </c>
      <c r="F51" s="12">
        <v>2.7277771203930286</v>
      </c>
      <c r="G51" s="12">
        <v>5.2645722410338465</v>
      </c>
      <c r="H51" s="12">
        <v>0</v>
      </c>
      <c r="I51" s="12">
        <v>0</v>
      </c>
      <c r="J51" s="12">
        <v>0.32494449096610256</v>
      </c>
      <c r="K51" s="12">
        <v>0</v>
      </c>
      <c r="L51" s="12">
        <v>4.1942881214944565</v>
      </c>
    </row>
    <row r="52" spans="1:13" ht="18" hidden="1" customHeight="1" thickTop="1" thickBot="1" x14ac:dyDescent="0.35"/>
    <row r="53" spans="1:13" ht="21" hidden="1" customHeight="1" thickTop="1" x14ac:dyDescent="0.4">
      <c r="A53" s="79" t="s">
        <v>41</v>
      </c>
      <c r="B53" s="79"/>
      <c r="C53" s="79"/>
      <c r="D53" s="79"/>
      <c r="E53" s="79"/>
      <c r="F53" s="79"/>
      <c r="G53" s="79"/>
      <c r="H53" s="79"/>
      <c r="I53" s="79"/>
      <c r="J53" s="79"/>
      <c r="K53" s="79"/>
      <c r="L53" s="79"/>
    </row>
    <row r="54" spans="1:13" ht="16.5" hidden="1" customHeight="1" x14ac:dyDescent="0.3">
      <c r="A54" s="3" t="s">
        <v>42</v>
      </c>
      <c r="B54" s="3" t="s">
        <v>3</v>
      </c>
      <c r="C54" s="4">
        <v>1</v>
      </c>
      <c r="D54" s="4">
        <v>2</v>
      </c>
      <c r="E54" s="4">
        <v>3</v>
      </c>
      <c r="F54" s="4">
        <v>4</v>
      </c>
      <c r="G54" s="4">
        <v>5</v>
      </c>
      <c r="H54" s="4">
        <v>6</v>
      </c>
      <c r="I54" s="4">
        <v>7</v>
      </c>
      <c r="J54" s="4">
        <v>8</v>
      </c>
      <c r="K54" s="4">
        <v>9</v>
      </c>
      <c r="L54" s="4">
        <v>10</v>
      </c>
    </row>
    <row r="55" spans="1:13" ht="17.25" hidden="1" customHeight="1" thickBot="1" x14ac:dyDescent="0.35">
      <c r="A55" s="23" t="s">
        <v>4</v>
      </c>
      <c r="B55" s="24"/>
      <c r="C55" s="19">
        <v>1.5207404936013527</v>
      </c>
      <c r="D55" s="19">
        <v>1.1314655064855903</v>
      </c>
      <c r="E55" s="19">
        <v>2.07477586586353</v>
      </c>
      <c r="F55" s="19">
        <v>1.5330242763099655</v>
      </c>
      <c r="G55" s="19">
        <v>0.39005291817032323</v>
      </c>
      <c r="H55" s="19">
        <v>0.54917410659828358</v>
      </c>
      <c r="I55" s="19">
        <v>0.54920494414156706</v>
      </c>
      <c r="J55" s="19">
        <v>0.89470325262329209</v>
      </c>
      <c r="K55" s="19">
        <v>0.56713615858082556</v>
      </c>
      <c r="L55" s="19">
        <v>2.3966044090159455</v>
      </c>
      <c r="M55" s="20"/>
    </row>
    <row r="56" spans="1:13" ht="18" hidden="1" customHeight="1" thickTop="1" thickBot="1" x14ac:dyDescent="0.35">
      <c r="A56" s="10" t="s">
        <v>43</v>
      </c>
      <c r="B56" s="11"/>
      <c r="C56" s="12">
        <v>1.387</v>
      </c>
      <c r="D56" s="12">
        <v>2.251266642703678</v>
      </c>
      <c r="E56" s="12">
        <v>1.6836284931054597</v>
      </c>
      <c r="F56" s="12">
        <v>1.3712994180647129</v>
      </c>
      <c r="G56" s="12">
        <v>0.94089267523353159</v>
      </c>
      <c r="H56" s="12">
        <v>0.68428184883556875</v>
      </c>
      <c r="I56" s="12">
        <v>0.6582424241333189</v>
      </c>
      <c r="J56" s="12">
        <v>0.66131269927312153</v>
      </c>
      <c r="K56" s="12">
        <v>0.84136450211493086</v>
      </c>
      <c r="L56" s="12">
        <v>3.2753146737222103</v>
      </c>
    </row>
    <row r="57" spans="1:13" ht="18" hidden="1" customHeight="1" thickTop="1" thickBot="1" x14ac:dyDescent="0.35">
      <c r="A57" s="10" t="s">
        <v>44</v>
      </c>
      <c r="B57" s="11"/>
      <c r="C57" s="12">
        <v>1.4634316460339891</v>
      </c>
      <c r="D57" s="12">
        <v>2.2189999999999999</v>
      </c>
      <c r="E57" s="12">
        <v>1.3927437280460047</v>
      </c>
      <c r="F57" s="12">
        <v>1.3857248027621953</v>
      </c>
      <c r="G57" s="12">
        <v>0.89910976116236874</v>
      </c>
      <c r="H57" s="12">
        <v>0.63148966020351494</v>
      </c>
      <c r="I57" s="12">
        <v>0.6582424241333189</v>
      </c>
      <c r="J57" s="12">
        <v>0.65846469456147128</v>
      </c>
      <c r="K57" s="12">
        <v>0.6072786381979246</v>
      </c>
      <c r="L57" s="12">
        <v>2.5059221544943888</v>
      </c>
    </row>
    <row r="58" spans="1:13" ht="18" hidden="1" customHeight="1" thickTop="1" thickBot="1" x14ac:dyDescent="0.35">
      <c r="A58" s="10" t="s">
        <v>45</v>
      </c>
      <c r="B58" s="11"/>
      <c r="C58" s="12">
        <v>2.0961115613522256</v>
      </c>
      <c r="D58" s="12">
        <v>2.2173421408325278</v>
      </c>
      <c r="E58" s="12">
        <v>2.2066688446121812</v>
      </c>
      <c r="F58" s="12">
        <v>2.0223739320987097</v>
      </c>
      <c r="G58" s="12">
        <v>3.3521104199866656</v>
      </c>
      <c r="H58" s="12">
        <v>0.31121396887755104</v>
      </c>
      <c r="I58" s="12">
        <v>0.29511523265524775</v>
      </c>
      <c r="J58" s="12">
        <v>0.21166666666666667</v>
      </c>
      <c r="K58" s="12">
        <v>0.38446305827074601</v>
      </c>
      <c r="L58" s="12">
        <v>1.1491682364921814</v>
      </c>
    </row>
    <row r="59" spans="1:13" ht="18" hidden="1" customHeight="1" thickTop="1" thickBot="1" x14ac:dyDescent="0.35">
      <c r="A59" s="10" t="s">
        <v>46</v>
      </c>
      <c r="B59" s="11"/>
      <c r="C59" s="12">
        <v>2.6933731651368489</v>
      </c>
      <c r="D59" s="12">
        <v>1.7426899832877156</v>
      </c>
      <c r="E59" s="12">
        <v>2.9049644883120593</v>
      </c>
      <c r="F59" s="12">
        <v>2.1880034451398238</v>
      </c>
      <c r="G59" s="12">
        <v>2.7861360281774359</v>
      </c>
      <c r="H59" s="12">
        <v>0.27826239545918369</v>
      </c>
      <c r="I59" s="12">
        <v>0.31588025316613799</v>
      </c>
      <c r="J59" s="12">
        <v>0.21166666666666667</v>
      </c>
      <c r="K59" s="12">
        <v>0.39009478181497853</v>
      </c>
      <c r="L59" s="12">
        <v>1.9348508068562216</v>
      </c>
    </row>
    <row r="60" spans="1:13" ht="18" hidden="1" customHeight="1" thickTop="1" thickBot="1" x14ac:dyDescent="0.35">
      <c r="A60" s="10" t="s">
        <v>47</v>
      </c>
      <c r="B60" s="11"/>
      <c r="C60" s="12">
        <v>2.8419972760982093</v>
      </c>
      <c r="D60" s="12">
        <v>1.4246954082464363</v>
      </c>
      <c r="E60" s="12">
        <v>2.4482844653729208</v>
      </c>
      <c r="F60" s="12">
        <v>2.117460796248186</v>
      </c>
      <c r="G60" s="12">
        <v>3.260830217488206</v>
      </c>
      <c r="H60" s="12">
        <v>0.3159528692346939</v>
      </c>
      <c r="I60" s="12">
        <v>0.29963497938485667</v>
      </c>
      <c r="J60" s="12">
        <v>0.21166666666666667</v>
      </c>
      <c r="K60" s="12">
        <v>0.35378891509010368</v>
      </c>
      <c r="L60" s="12">
        <v>1.598719499573436</v>
      </c>
    </row>
    <row r="61" spans="1:13" ht="18" hidden="1" customHeight="1" thickTop="1" thickBot="1" x14ac:dyDescent="0.35">
      <c r="A61" s="10" t="s">
        <v>48</v>
      </c>
      <c r="B61" s="11"/>
      <c r="C61" s="12">
        <v>2.3725851233311319</v>
      </c>
      <c r="D61" s="12">
        <v>1.7381912788027769</v>
      </c>
      <c r="E61" s="12">
        <v>2.8049932917290743</v>
      </c>
      <c r="F61" s="12">
        <v>2.0045984152149519</v>
      </c>
      <c r="G61" s="12">
        <v>7.1428512616863591</v>
      </c>
      <c r="H61" s="12">
        <v>0.25077053824149664</v>
      </c>
      <c r="I61" s="12">
        <v>0.31304044712190809</v>
      </c>
      <c r="J61" s="12">
        <v>0.21166666666666667</v>
      </c>
      <c r="K61" s="12">
        <v>0.35712248074696057</v>
      </c>
      <c r="L61" s="12">
        <v>2.3223734958283435</v>
      </c>
    </row>
    <row r="62" spans="1:13" ht="17.25" hidden="1" customHeight="1" thickTop="1" x14ac:dyDescent="0.3"/>
    <row r="63" spans="1:13" ht="16.5" hidden="1" customHeight="1" x14ac:dyDescent="0.3">
      <c r="A63" s="3" t="s">
        <v>49</v>
      </c>
      <c r="B63" s="3" t="s">
        <v>3</v>
      </c>
      <c r="C63" s="4">
        <v>1</v>
      </c>
      <c r="D63" s="4">
        <v>2</v>
      </c>
      <c r="E63" s="4">
        <v>3</v>
      </c>
      <c r="F63" s="4">
        <v>4</v>
      </c>
      <c r="G63" s="4">
        <v>5</v>
      </c>
      <c r="H63" s="4">
        <v>6</v>
      </c>
      <c r="I63" s="4">
        <v>7</v>
      </c>
      <c r="J63" s="4">
        <v>8</v>
      </c>
      <c r="K63" s="4">
        <v>9</v>
      </c>
      <c r="L63" s="4">
        <v>10</v>
      </c>
    </row>
    <row r="64" spans="1:13" ht="17.25" hidden="1" customHeight="1" thickBot="1" x14ac:dyDescent="0.35">
      <c r="A64" s="23" t="s">
        <v>4</v>
      </c>
      <c r="B64" s="24"/>
      <c r="C64" s="19">
        <v>1.5207404936013527</v>
      </c>
      <c r="D64" s="19">
        <v>1.1314655064855903</v>
      </c>
      <c r="E64" s="19">
        <v>2.07477586586353</v>
      </c>
      <c r="F64" s="19">
        <v>1.5330242763099655</v>
      </c>
      <c r="G64" s="19">
        <v>0.39005291817032323</v>
      </c>
      <c r="H64" s="19">
        <v>0.54917410659828358</v>
      </c>
      <c r="I64" s="19">
        <v>0.54920494414156706</v>
      </c>
      <c r="J64" s="19">
        <v>0.89470325262329209</v>
      </c>
      <c r="K64" s="19">
        <v>0.56713615858082556</v>
      </c>
      <c r="L64" s="19">
        <v>2.3966044090159455</v>
      </c>
    </row>
    <row r="65" spans="1:12" ht="18" hidden="1" customHeight="1" thickTop="1" thickBot="1" x14ac:dyDescent="0.35">
      <c r="A65" s="10" t="s">
        <v>50</v>
      </c>
      <c r="B65" s="11"/>
      <c r="C65" s="12">
        <v>1.2835792572946114</v>
      </c>
      <c r="D65" s="12">
        <v>2.1444516721941493</v>
      </c>
      <c r="E65" s="12">
        <v>2.0209641130442026</v>
      </c>
      <c r="F65" s="12">
        <v>1.3008233173404729</v>
      </c>
      <c r="G65" s="12">
        <v>13.774322599925743</v>
      </c>
      <c r="H65" s="12">
        <v>0.35162613409523807</v>
      </c>
      <c r="I65" s="12">
        <v>0.31113238767329598</v>
      </c>
      <c r="J65" s="12">
        <v>0.21166666666666667</v>
      </c>
      <c r="K65" s="12">
        <v>0.35530030704054388</v>
      </c>
      <c r="L65" s="12">
        <v>2.1274507810890801</v>
      </c>
    </row>
    <row r="66" spans="1:12" ht="18" hidden="1" customHeight="1" thickTop="1" thickBot="1" x14ac:dyDescent="0.35">
      <c r="A66" s="10" t="s">
        <v>51</v>
      </c>
      <c r="B66" s="11"/>
      <c r="C66" s="12">
        <v>0.93131258199651989</v>
      </c>
      <c r="D66" s="12">
        <v>2.2108153199035074</v>
      </c>
      <c r="E66" s="12">
        <v>1.0371021594012013</v>
      </c>
      <c r="F66" s="12">
        <v>1.1257083195714166</v>
      </c>
      <c r="G66" s="12">
        <v>18.569354252479435</v>
      </c>
      <c r="H66" s="12">
        <v>0.65452581096939222</v>
      </c>
      <c r="I66" s="12">
        <v>0.53081482727182072</v>
      </c>
      <c r="J66" s="12">
        <v>0.3975197995748343</v>
      </c>
      <c r="K66" s="12">
        <v>0.54921114654811609</v>
      </c>
      <c r="L66" s="12">
        <v>1.1099132929964151</v>
      </c>
    </row>
    <row r="67" spans="1:12" ht="18" hidden="1" customHeight="1" thickTop="1" thickBot="1" x14ac:dyDescent="0.35">
      <c r="A67" s="10" t="s">
        <v>52</v>
      </c>
      <c r="B67" s="11"/>
      <c r="C67" s="12">
        <v>1.0771898641405238</v>
      </c>
      <c r="D67" s="12">
        <v>1.9992212596324894</v>
      </c>
      <c r="E67" s="12">
        <v>0.77099327147538377</v>
      </c>
      <c r="F67" s="12">
        <v>1.2020704808238798</v>
      </c>
      <c r="G67" s="12">
        <v>21.740827955152369</v>
      </c>
      <c r="H67" s="12">
        <v>0.77176530561617973</v>
      </c>
      <c r="I67" s="12">
        <v>0.63044258596386016</v>
      </c>
      <c r="J67" s="12">
        <v>0.48867015147332254</v>
      </c>
      <c r="K67" s="12">
        <v>0.76185617245022741</v>
      </c>
      <c r="L67" s="12">
        <v>1.7876934163120031</v>
      </c>
    </row>
    <row r="68" spans="1:12" ht="18" hidden="1" customHeight="1" thickTop="1" thickBot="1" x14ac:dyDescent="0.35">
      <c r="A68" s="10" t="s">
        <v>53</v>
      </c>
      <c r="B68" s="11"/>
      <c r="C68" s="12">
        <v>1.016603962086837</v>
      </c>
      <c r="D68" s="12">
        <v>2.4629356891103744</v>
      </c>
      <c r="E68" s="12">
        <v>1.1804034544231672</v>
      </c>
      <c r="F68" s="12">
        <v>1.0863393664012038</v>
      </c>
      <c r="G68" s="12">
        <v>15.029948567128157</v>
      </c>
      <c r="H68" s="12">
        <v>0.51661028087272809</v>
      </c>
      <c r="I68" s="12">
        <v>0.53763741267831666</v>
      </c>
      <c r="J68" s="12">
        <v>0.40932110893157159</v>
      </c>
      <c r="K68" s="12">
        <v>0.74458422676736047</v>
      </c>
      <c r="L68" s="12">
        <v>1.1555361705354104</v>
      </c>
    </row>
    <row r="69" spans="1:12" ht="18" hidden="1" customHeight="1" thickTop="1" thickBot="1" x14ac:dyDescent="0.35">
      <c r="A69" s="10" t="s">
        <v>54</v>
      </c>
      <c r="B69" s="11"/>
      <c r="C69" s="12">
        <v>2.2054852724136356</v>
      </c>
      <c r="D69" s="12">
        <v>1.292892615543052</v>
      </c>
      <c r="E69" s="12">
        <v>2.9388234496114731</v>
      </c>
      <c r="F69" s="12">
        <v>1.8920640645765454</v>
      </c>
      <c r="G69" s="12">
        <v>3.0835934677300512</v>
      </c>
      <c r="H69" s="12">
        <v>0.35229984296530614</v>
      </c>
      <c r="I69" s="12">
        <v>0.34533898835042692</v>
      </c>
      <c r="J69" s="12">
        <v>0.21166666666666667</v>
      </c>
      <c r="K69" s="12">
        <v>0.41718841724478789</v>
      </c>
      <c r="L69" s="12">
        <v>2.4031100572745898</v>
      </c>
    </row>
    <row r="70" spans="1:12" ht="18" hidden="1" customHeight="1" thickTop="1" thickBot="1" x14ac:dyDescent="0.35">
      <c r="A70" s="26" t="s">
        <v>55</v>
      </c>
      <c r="B70" s="27"/>
      <c r="C70" s="12">
        <v>2.5948629604578448</v>
      </c>
      <c r="D70" s="12">
        <v>1.4227399876075371</v>
      </c>
      <c r="E70" s="12">
        <v>2.6871027189946117</v>
      </c>
      <c r="F70" s="12">
        <v>2.2122372534215322</v>
      </c>
      <c r="G70" s="12">
        <v>3.4791794180506672</v>
      </c>
      <c r="H70" s="12">
        <v>0.37875029786326525</v>
      </c>
      <c r="I70" s="12">
        <v>0.29882987741214373</v>
      </c>
      <c r="J70" s="12">
        <v>0.21166666666666667</v>
      </c>
      <c r="K70" s="12">
        <v>0.36521186545741857</v>
      </c>
      <c r="L70" s="12">
        <v>2.0321353084856781</v>
      </c>
    </row>
    <row r="71" spans="1:12" hidden="1" x14ac:dyDescent="0.3">
      <c r="A71" s="28"/>
      <c r="B71" s="6"/>
      <c r="C71" s="29"/>
      <c r="D71" s="29"/>
      <c r="E71" s="29"/>
      <c r="F71" s="29"/>
      <c r="G71" s="29"/>
      <c r="H71" s="29"/>
      <c r="I71" s="29"/>
      <c r="J71" s="29"/>
      <c r="K71" s="29"/>
      <c r="L71" s="29"/>
    </row>
    <row r="72" spans="1:12" ht="20.5" hidden="1" thickTop="1" x14ac:dyDescent="0.4">
      <c r="A72" s="79" t="s">
        <v>56</v>
      </c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</row>
    <row r="73" spans="1:12" ht="15.5" hidden="1" x14ac:dyDescent="0.3">
      <c r="A73" s="30" t="s">
        <v>57</v>
      </c>
      <c r="B73" s="3" t="s">
        <v>3</v>
      </c>
      <c r="C73" s="4">
        <v>1</v>
      </c>
      <c r="D73" s="4">
        <v>2</v>
      </c>
      <c r="E73" s="4">
        <v>3</v>
      </c>
      <c r="F73" s="4">
        <v>4</v>
      </c>
      <c r="G73" s="4">
        <v>5</v>
      </c>
      <c r="H73" s="4">
        <v>6</v>
      </c>
      <c r="I73" s="4">
        <v>7</v>
      </c>
      <c r="J73" s="4">
        <v>8</v>
      </c>
      <c r="K73" s="4">
        <v>9</v>
      </c>
      <c r="L73" s="5">
        <v>10</v>
      </c>
    </row>
    <row r="74" spans="1:12" ht="18.5" hidden="1" thickBot="1" x14ac:dyDescent="0.45">
      <c r="A74" s="31" t="s">
        <v>4</v>
      </c>
      <c r="B74" s="19"/>
      <c r="C74" s="32">
        <v>1.5207404936013527</v>
      </c>
      <c r="D74" s="32">
        <v>1.1314655064855903</v>
      </c>
      <c r="E74" s="32">
        <v>2.07477586586353</v>
      </c>
      <c r="F74" s="32">
        <v>1.5330242763099655</v>
      </c>
      <c r="G74" s="32">
        <v>0.39005291817032323</v>
      </c>
      <c r="H74" s="32">
        <v>0.54917410659828358</v>
      </c>
      <c r="I74" s="32">
        <v>0.54920494414156706</v>
      </c>
      <c r="J74" s="32">
        <v>0.89470325262329209</v>
      </c>
      <c r="K74" s="32">
        <v>0.56713615858082556</v>
      </c>
      <c r="L74" s="32">
        <v>2.3966044090159455</v>
      </c>
    </row>
    <row r="75" spans="1:12" ht="16.5" hidden="1" thickTop="1" thickBot="1" x14ac:dyDescent="0.4">
      <c r="A75" s="33" t="s">
        <v>58</v>
      </c>
      <c r="B75" s="10"/>
      <c r="C75" s="34">
        <v>1.2604424839822572</v>
      </c>
      <c r="D75" s="34">
        <v>1.7998000185942729</v>
      </c>
      <c r="E75" s="34">
        <v>1.1845836929220068</v>
      </c>
      <c r="F75" s="34">
        <v>0.94474200448870815</v>
      </c>
      <c r="G75" s="34">
        <v>1.858376569037657</v>
      </c>
      <c r="H75" s="34">
        <v>0.67410469387755101</v>
      </c>
      <c r="I75" s="34">
        <v>0.75794600319916994</v>
      </c>
      <c r="J75" s="34">
        <v>0.6997611923076924</v>
      </c>
      <c r="K75" s="34">
        <v>0.74065856717552425</v>
      </c>
      <c r="L75" s="34">
        <v>1.3784528294404566</v>
      </c>
    </row>
    <row r="76" spans="1:12" ht="16.5" hidden="1" thickTop="1" thickBot="1" x14ac:dyDescent="0.4">
      <c r="A76" s="33" t="s">
        <v>59</v>
      </c>
      <c r="B76" s="10"/>
      <c r="C76" s="34">
        <v>1.2733891079349431</v>
      </c>
      <c r="D76" s="34">
        <v>1.7415672554853106</v>
      </c>
      <c r="E76" s="34">
        <v>1.1565774457396794</v>
      </c>
      <c r="F76" s="34">
        <v>1.0017626244915137</v>
      </c>
      <c r="G76" s="34">
        <v>1.5336920502092053</v>
      </c>
      <c r="H76" s="34">
        <v>0.63942653061224486</v>
      </c>
      <c r="I76" s="34">
        <v>0.80156223250183745</v>
      </c>
      <c r="J76" s="34">
        <v>0.74913888461538458</v>
      </c>
      <c r="K76" s="34">
        <v>0.69671542408310627</v>
      </c>
      <c r="L76" s="34">
        <v>1.5705694967680532</v>
      </c>
    </row>
    <row r="77" spans="1:12" ht="16.5" hidden="1" thickTop="1" thickBot="1" x14ac:dyDescent="0.4">
      <c r="A77" s="33" t="s">
        <v>60</v>
      </c>
      <c r="B77" s="10"/>
      <c r="C77" s="34">
        <v>1.0758231819448003</v>
      </c>
      <c r="D77" s="34">
        <v>1.8705919506694657</v>
      </c>
      <c r="E77" s="34">
        <v>1.1480696538368649</v>
      </c>
      <c r="F77" s="34">
        <v>0.94463296068476754</v>
      </c>
      <c r="G77" s="34">
        <v>1.1480391396890126</v>
      </c>
      <c r="H77" s="34">
        <v>0.58802720520272111</v>
      </c>
      <c r="I77" s="34">
        <v>0.9436118409501103</v>
      </c>
      <c r="J77" s="34">
        <v>0.73690221424392299</v>
      </c>
      <c r="K77" s="34">
        <v>1.1327428409108762</v>
      </c>
      <c r="L77" s="34">
        <v>1.9690046696904631</v>
      </c>
    </row>
    <row r="78" spans="1:12" ht="16.5" hidden="1" thickTop="1" thickBot="1" x14ac:dyDescent="0.4">
      <c r="A78" s="33" t="s">
        <v>61</v>
      </c>
      <c r="B78" s="10"/>
      <c r="C78" s="34"/>
      <c r="D78" s="34"/>
      <c r="E78" s="34"/>
      <c r="F78" s="34"/>
      <c r="G78" s="34"/>
      <c r="H78" s="34"/>
      <c r="I78" s="34"/>
      <c r="J78" s="34"/>
      <c r="K78" s="34"/>
      <c r="L78" s="34"/>
    </row>
    <row r="79" spans="1:12" ht="16.5" hidden="1" thickTop="1" thickBot="1" x14ac:dyDescent="0.4">
      <c r="A79" s="33" t="s">
        <v>62</v>
      </c>
      <c r="B79" s="10"/>
      <c r="C79" s="34"/>
      <c r="D79" s="34"/>
      <c r="E79" s="34"/>
      <c r="F79" s="34"/>
      <c r="G79" s="34"/>
      <c r="H79" s="34"/>
      <c r="I79" s="34"/>
      <c r="J79" s="34"/>
      <c r="K79" s="34"/>
      <c r="L79" s="34"/>
    </row>
    <row r="80" spans="1:12" ht="16.5" hidden="1" thickTop="1" thickBot="1" x14ac:dyDescent="0.4">
      <c r="A80" s="33" t="s">
        <v>63</v>
      </c>
      <c r="B80" s="10"/>
      <c r="C80" s="34"/>
      <c r="D80" s="34"/>
      <c r="E80" s="34"/>
      <c r="F80" s="34"/>
      <c r="G80" s="34"/>
      <c r="H80" s="34"/>
      <c r="I80" s="34"/>
      <c r="J80" s="34"/>
      <c r="K80" s="34"/>
      <c r="L80" s="34"/>
    </row>
    <row r="81" spans="1:12" hidden="1" x14ac:dyDescent="0.3"/>
    <row r="82" spans="1:12" ht="17.25" hidden="1" customHeight="1" x14ac:dyDescent="0.3">
      <c r="A82" s="30" t="s">
        <v>2</v>
      </c>
      <c r="B82" s="3" t="s">
        <v>3</v>
      </c>
      <c r="C82" s="4">
        <v>1</v>
      </c>
      <c r="D82" s="4">
        <v>2</v>
      </c>
      <c r="E82" s="4">
        <v>3</v>
      </c>
      <c r="F82" s="4">
        <v>4</v>
      </c>
      <c r="G82" s="4">
        <v>5</v>
      </c>
      <c r="H82" s="4">
        <v>6</v>
      </c>
      <c r="I82" s="4">
        <v>7</v>
      </c>
      <c r="J82" s="4">
        <v>8</v>
      </c>
      <c r="K82" s="4">
        <v>9</v>
      </c>
      <c r="L82" s="5">
        <v>10</v>
      </c>
    </row>
    <row r="83" spans="1:12" ht="18.5" hidden="1" thickBot="1" x14ac:dyDescent="0.45">
      <c r="A83" s="31" t="s">
        <v>4</v>
      </c>
      <c r="B83" s="19"/>
      <c r="C83" s="32">
        <v>1.5207404936013527</v>
      </c>
      <c r="D83" s="32">
        <v>1.1314655064855903</v>
      </c>
      <c r="E83" s="32">
        <v>2.07477586586353</v>
      </c>
      <c r="F83" s="32">
        <v>1.5330242763099655</v>
      </c>
      <c r="G83" s="32">
        <v>0.39005291817032323</v>
      </c>
      <c r="H83" s="32">
        <v>0.54917410659828358</v>
      </c>
      <c r="I83" s="32">
        <v>0.54920494414156706</v>
      </c>
      <c r="J83" s="32">
        <v>0.89470325262329209</v>
      </c>
      <c r="K83" s="32">
        <v>0.56713615858082556</v>
      </c>
      <c r="L83" s="32">
        <v>2.3966044090159455</v>
      </c>
    </row>
    <row r="84" spans="1:12" ht="16.5" hidden="1" thickTop="1" thickBot="1" x14ac:dyDescent="0.4">
      <c r="A84" s="33" t="s">
        <v>64</v>
      </c>
      <c r="B84" s="10"/>
      <c r="C84" s="34"/>
      <c r="D84" s="34"/>
      <c r="E84" s="34"/>
      <c r="F84" s="34"/>
      <c r="G84" s="34"/>
      <c r="H84" s="34"/>
      <c r="I84" s="34"/>
      <c r="J84" s="34"/>
      <c r="K84" s="34"/>
      <c r="L84" s="34"/>
    </row>
    <row r="85" spans="1:12" ht="16.5" hidden="1" thickTop="1" thickBot="1" x14ac:dyDescent="0.4">
      <c r="A85" s="33" t="s">
        <v>65</v>
      </c>
      <c r="B85" s="10"/>
      <c r="C85" s="34"/>
      <c r="D85" s="34"/>
      <c r="E85" s="34"/>
      <c r="F85" s="34"/>
      <c r="G85" s="34"/>
      <c r="H85" s="34"/>
      <c r="I85" s="34"/>
      <c r="J85" s="34"/>
      <c r="K85" s="34"/>
      <c r="L85" s="34"/>
    </row>
    <row r="86" spans="1:12" ht="16.5" hidden="1" thickTop="1" thickBot="1" x14ac:dyDescent="0.4">
      <c r="A86" s="33" t="s">
        <v>66</v>
      </c>
      <c r="B86" s="10"/>
      <c r="C86" s="34"/>
      <c r="D86" s="34"/>
      <c r="E86" s="34"/>
      <c r="F86" s="34"/>
      <c r="G86" s="34"/>
      <c r="H86" s="34"/>
      <c r="I86" s="34"/>
      <c r="J86" s="34"/>
      <c r="K86" s="34"/>
      <c r="L86" s="34"/>
    </row>
    <row r="87" spans="1:12" ht="16.5" hidden="1" thickTop="1" thickBot="1" x14ac:dyDescent="0.4">
      <c r="A87" s="33" t="s">
        <v>67</v>
      </c>
      <c r="B87" s="10"/>
      <c r="C87" s="34"/>
      <c r="D87" s="34"/>
      <c r="E87" s="34"/>
      <c r="F87" s="34"/>
      <c r="G87" s="34"/>
      <c r="H87" s="34"/>
      <c r="I87" s="34"/>
      <c r="J87" s="34"/>
      <c r="K87" s="34"/>
      <c r="L87" s="34"/>
    </row>
    <row r="88" spans="1:12" ht="16.5" hidden="1" thickTop="1" thickBot="1" x14ac:dyDescent="0.4">
      <c r="A88" s="33" t="s">
        <v>68</v>
      </c>
      <c r="B88" s="10"/>
      <c r="C88" s="34">
        <v>1.2320928658807295</v>
      </c>
      <c r="D88" s="34">
        <v>1.569110361491576</v>
      </c>
      <c r="E88" s="34">
        <v>0.96673041920152003</v>
      </c>
      <c r="F88" s="34">
        <v>0.77468651618098439</v>
      </c>
      <c r="G88" s="34">
        <v>2.0079864882270675</v>
      </c>
      <c r="H88" s="34">
        <v>0.64307026966666669</v>
      </c>
      <c r="I88" s="34">
        <v>1.1043226173589558</v>
      </c>
      <c r="J88" s="34">
        <v>1.0833913878684618</v>
      </c>
      <c r="K88" s="34">
        <v>0.74647615859195537</v>
      </c>
      <c r="L88" s="34">
        <v>1.7899966798467284</v>
      </c>
    </row>
    <row r="89" spans="1:12" ht="16.5" hidden="1" thickTop="1" thickBot="1" x14ac:dyDescent="0.4">
      <c r="A89" s="33" t="s">
        <v>69</v>
      </c>
      <c r="B89" s="10"/>
      <c r="C89" s="34">
        <v>1.0740321275820601</v>
      </c>
      <c r="D89" s="34">
        <v>1.8132837987567398</v>
      </c>
      <c r="E89" s="34">
        <v>0.90260559670058627</v>
      </c>
      <c r="F89" s="34">
        <v>0.81185038860907688</v>
      </c>
      <c r="G89" s="34">
        <v>0.67023470116338146</v>
      </c>
      <c r="H89" s="34">
        <v>0.45663843654632658</v>
      </c>
      <c r="I89" s="34">
        <v>0.44676362249798973</v>
      </c>
      <c r="J89" s="34">
        <v>0.74347352223761531</v>
      </c>
      <c r="K89" s="34">
        <v>0.60588049926553955</v>
      </c>
      <c r="L89" s="34">
        <v>0.72669315065094964</v>
      </c>
    </row>
    <row r="90" spans="1:12" ht="14.5" thickBot="1" x14ac:dyDescent="0.35"/>
    <row r="91" spans="1:12" ht="20.5" thickTop="1" x14ac:dyDescent="0.4">
      <c r="A91" s="79" t="s">
        <v>95</v>
      </c>
      <c r="B91" s="79"/>
      <c r="C91" s="79"/>
      <c r="D91" s="79"/>
      <c r="E91" s="79"/>
      <c r="F91" s="79"/>
      <c r="G91" s="79"/>
      <c r="H91" s="79"/>
      <c r="I91" s="79"/>
      <c r="J91" s="79"/>
      <c r="K91" s="79"/>
      <c r="L91" s="79"/>
    </row>
    <row r="92" spans="1:12" ht="18.5" thickBot="1" x14ac:dyDescent="0.35">
      <c r="A92" s="71" t="s">
        <v>95</v>
      </c>
      <c r="B92" s="71" t="s">
        <v>3</v>
      </c>
      <c r="C92" s="72">
        <v>1</v>
      </c>
      <c r="D92" s="72">
        <v>2</v>
      </c>
      <c r="E92" s="72">
        <v>3</v>
      </c>
      <c r="F92" s="72">
        <v>4</v>
      </c>
      <c r="G92" s="72">
        <v>5</v>
      </c>
      <c r="H92" s="72">
        <v>6</v>
      </c>
      <c r="I92" s="72">
        <v>7</v>
      </c>
      <c r="J92" s="72">
        <v>8</v>
      </c>
      <c r="K92" s="72">
        <v>9</v>
      </c>
      <c r="L92" s="73">
        <v>10</v>
      </c>
    </row>
    <row r="93" spans="1:12" ht="19" thickTop="1" thickBot="1" x14ac:dyDescent="0.45">
      <c r="A93" s="75" t="s">
        <v>4</v>
      </c>
      <c r="B93" s="75"/>
      <c r="C93" s="76">
        <f>+'CUSPT Equivalente - Generadores'!C33</f>
        <v>0.95085243460476465</v>
      </c>
      <c r="D93" s="76">
        <f>+'CUSPT Equivalente - Generadores'!D33</f>
        <v>1.0145536778184492</v>
      </c>
      <c r="E93" s="76">
        <f>+'CUSPT Equivalente - Generadores'!E33</f>
        <v>1.5513217465924991</v>
      </c>
      <c r="F93" s="76">
        <f>+'CUSPT Equivalente - Generadores'!F33</f>
        <v>0.94634691043919861</v>
      </c>
      <c r="G93" s="76">
        <f>+'CUSPT Equivalente - Generadores'!G33</f>
        <v>0.56823181420929825</v>
      </c>
      <c r="H93" s="76">
        <f>+'CUSPT Equivalente - Generadores'!H33</f>
        <v>0.69438766198288204</v>
      </c>
      <c r="I93" s="76">
        <f>+'CUSPT Equivalente - Generadores'!I33</f>
        <v>0.45834505324091618</v>
      </c>
      <c r="J93" s="76">
        <f>+'CUSPT Equivalente - Generadores'!J33</f>
        <v>0.47691450636797184</v>
      </c>
      <c r="K93" s="76">
        <f>+'CUSPT Equivalente - Generadores'!K33</f>
        <v>0.42815415380532224</v>
      </c>
      <c r="L93" s="76">
        <f>+'CUSPT Equivalente - Generadores'!L33</f>
        <v>1.1390792206663789</v>
      </c>
    </row>
    <row r="94" spans="1:12" ht="19" thickTop="1" thickBot="1" x14ac:dyDescent="0.45">
      <c r="A94" s="75" t="s">
        <v>94</v>
      </c>
      <c r="B94" s="75"/>
      <c r="C94" s="76">
        <f>'CUSPT Equivalente - Generadores'!C40</f>
        <v>0.58783446183012522</v>
      </c>
      <c r="D94" s="76">
        <f>'CUSPT Equivalente - Generadores'!D40</f>
        <v>1.5569161988616442</v>
      </c>
      <c r="E94" s="76">
        <f>'CUSPT Equivalente - Generadores'!E40</f>
        <v>1.0019713034891964</v>
      </c>
      <c r="F94" s="76">
        <f>'CUSPT Equivalente - Generadores'!F40</f>
        <v>1.2135630579815686</v>
      </c>
      <c r="G94" s="76">
        <f>'CUSPT Equivalente - Generadores'!G40</f>
        <v>0.61809004756820696</v>
      </c>
      <c r="H94" s="76">
        <f>'CUSPT Equivalente - Generadores'!H40</f>
        <v>0.4642335779387976</v>
      </c>
      <c r="I94" s="76">
        <f>'CUSPT Equivalente - Generadores'!I40</f>
        <v>0.51066754242106316</v>
      </c>
      <c r="J94" s="76">
        <f>'CUSPT Equivalente - Generadores'!J40</f>
        <v>0.70826690423374172</v>
      </c>
      <c r="K94" s="76">
        <f>'CUSPT Equivalente - Generadores'!K40</f>
        <v>0.48933657830077276</v>
      </c>
      <c r="L94" s="76">
        <f>'CUSPT Equivalente - Generadores'!L40</f>
        <v>1.2598577672987463</v>
      </c>
    </row>
    <row r="95" spans="1:12" ht="19" thickTop="1" thickBot="1" x14ac:dyDescent="0.45">
      <c r="A95" s="75" t="s">
        <v>96</v>
      </c>
      <c r="B95" s="75"/>
      <c r="C95" s="76">
        <f>'CUSPT Equivalente - Generadores'!C46</f>
        <v>0.58655031222963661</v>
      </c>
      <c r="D95" s="76">
        <f>'CUSPT Equivalente - Generadores'!D46</f>
        <v>1.55459057843032</v>
      </c>
      <c r="E95" s="76">
        <f>'CUSPT Equivalente - Generadores'!E46</f>
        <v>1.000301821139179</v>
      </c>
      <c r="F95" s="76">
        <f>'CUSPT Equivalente - Generadores'!F46</f>
        <v>1.211765616450879</v>
      </c>
      <c r="G95" s="76">
        <f>'CUSPT Equivalente - Generadores'!G46</f>
        <v>0.61652151452193638</v>
      </c>
      <c r="H95" s="76">
        <f>'CUSPT Equivalente - Generadores'!H46</f>
        <v>0.46320312086159898</v>
      </c>
      <c r="I95" s="76">
        <f>'CUSPT Equivalente - Generadores'!I46</f>
        <v>0.50966754242106305</v>
      </c>
      <c r="J95" s="76">
        <f>'CUSPT Equivalente - Generadores'!J46</f>
        <v>0.70694258420283129</v>
      </c>
      <c r="K95" s="76">
        <f>'CUSPT Equivalente - Generadores'!K46</f>
        <v>0.48820118911188087</v>
      </c>
      <c r="L95" s="76">
        <f>'CUSPT Equivalente - Generadores'!L46</f>
        <v>1.2580333603756788</v>
      </c>
    </row>
    <row r="96" spans="1:12" ht="19" thickTop="1" thickBot="1" x14ac:dyDescent="0.45">
      <c r="A96" s="75" t="s">
        <v>97</v>
      </c>
      <c r="B96" s="75"/>
      <c r="C96" s="76">
        <f>'CUSPT Equivalente - Generadores'!C52</f>
        <v>0.59186510503445799</v>
      </c>
      <c r="D96" s="76">
        <f>'CUSPT Equivalente - Generadores'!D52</f>
        <v>1.3910645516218703</v>
      </c>
      <c r="E96" s="76">
        <f>'CUSPT Equivalente - Generadores'!E52</f>
        <v>1.130051942011554</v>
      </c>
      <c r="F96" s="76">
        <f>'CUSPT Equivalente - Generadores'!F52</f>
        <v>1.3590338492661265</v>
      </c>
      <c r="G96" s="76">
        <f>'CUSPT Equivalente - Generadores'!G52</f>
        <v>0.54162263934771182</v>
      </c>
      <c r="H96" s="76">
        <f>'CUSPT Equivalente - Generadores'!H52</f>
        <v>0.47005725826663108</v>
      </c>
      <c r="I96" s="76">
        <f>'CUSPT Equivalente - Generadores'!I52</f>
        <v>0.501075208779165</v>
      </c>
      <c r="J96" s="76">
        <f>'CUSPT Equivalente - Generadores'!J52</f>
        <v>0.76013276676640473</v>
      </c>
      <c r="K96" s="76">
        <f>'CUSPT Equivalente - Generadores'!K52</f>
        <v>0.51616037229741385</v>
      </c>
      <c r="L96" s="76">
        <f>'CUSPT Equivalente - Generadores'!L52</f>
        <v>0.91281877110187593</v>
      </c>
    </row>
    <row r="97" spans="1:15" ht="18.75" customHeight="1" thickTop="1" thickBot="1" x14ac:dyDescent="0.45">
      <c r="A97" s="77" t="s">
        <v>98</v>
      </c>
      <c r="B97" s="77"/>
      <c r="C97" s="78">
        <f>'CUSPT Equivalente - Generadores'!C58</f>
        <v>0.83332147959293723</v>
      </c>
      <c r="D97" s="78">
        <f>'CUSPT Equivalente - Generadores'!D58</f>
        <v>1.3634895586684721</v>
      </c>
      <c r="E97" s="78">
        <f>'CUSPT Equivalente - Generadores'!E58</f>
        <v>1.4640673146651793</v>
      </c>
      <c r="F97" s="78">
        <f>'CUSPT Equivalente - Generadores'!F58</f>
        <v>1.4734339626247732</v>
      </c>
      <c r="G97" s="78">
        <f>'CUSPT Equivalente - Generadores'!G58</f>
        <v>0.48189732759129705</v>
      </c>
      <c r="H97" s="78">
        <f>'CUSPT Equivalente - Generadores'!H58</f>
        <v>0.42584839129845026</v>
      </c>
      <c r="I97" s="78">
        <f>'CUSPT Equivalente - Generadores'!I58</f>
        <v>0.43575387893725365</v>
      </c>
      <c r="J97" s="78">
        <f>'CUSPT Equivalente - Generadores'!J58</f>
        <v>0.73431866904899978</v>
      </c>
      <c r="K97" s="78">
        <f>'CUSPT Equivalente - Generadores'!K58</f>
        <v>0.44078050671737024</v>
      </c>
      <c r="L97" s="78">
        <f>'CUSPT Equivalente - Generadores'!L58</f>
        <v>1.2376414843857515</v>
      </c>
    </row>
    <row r="98" spans="1:15" ht="14.5" thickTop="1" x14ac:dyDescent="0.3"/>
    <row r="106" spans="1:15" x14ac:dyDescent="0.3">
      <c r="O106" s="2" t="s">
        <v>92</v>
      </c>
    </row>
  </sheetData>
  <mergeCells count="9">
    <mergeCell ref="A53:L53"/>
    <mergeCell ref="A72:L72"/>
    <mergeCell ref="A91:L91"/>
    <mergeCell ref="A2:L2"/>
    <mergeCell ref="A3:L3"/>
    <mergeCell ref="A4:L4"/>
    <mergeCell ref="A15:L15"/>
    <mergeCell ref="A33:L33"/>
    <mergeCell ref="A34:L34"/>
  </mergeCells>
  <phoneticPr fontId="26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scale="4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AN127"/>
  <sheetViews>
    <sheetView showGridLines="0" tabSelected="1" topLeftCell="A9" zoomScale="55" zoomScaleNormal="55" workbookViewId="0">
      <selection activeCell="C51" sqref="C51"/>
    </sheetView>
  </sheetViews>
  <sheetFormatPr baseColWidth="10" defaultColWidth="11.453125" defaultRowHeight="20" x14ac:dyDescent="0.4"/>
  <cols>
    <col min="1" max="1" width="45.81640625" style="35" customWidth="1"/>
    <col min="2" max="2" width="12.1796875" style="35" customWidth="1"/>
    <col min="3" max="3" width="17.453125" style="35" bestFit="1" customWidth="1"/>
    <col min="4" max="4" width="18.453125" style="35" bestFit="1" customWidth="1"/>
    <col min="5" max="7" width="16.26953125" style="35" bestFit="1" customWidth="1"/>
    <col min="8" max="8" width="15.81640625" style="35" bestFit="1" customWidth="1"/>
    <col min="9" max="11" width="16.26953125" style="35" bestFit="1" customWidth="1"/>
    <col min="12" max="12" width="15.81640625" style="35" bestFit="1" customWidth="1"/>
    <col min="13" max="13" width="18.1796875" style="69" bestFit="1" customWidth="1"/>
    <col min="14" max="14" width="16" style="35" bestFit="1" customWidth="1"/>
    <col min="15" max="15" width="16.81640625" style="35" customWidth="1"/>
    <col min="16" max="16" width="18" style="35" customWidth="1"/>
    <col min="17" max="17" width="15.1796875" style="35" customWidth="1"/>
    <col min="18" max="18" width="11.453125" style="35"/>
    <col min="19" max="19" width="13.453125" style="35" customWidth="1"/>
    <col min="20" max="20" width="13.7265625" style="35" customWidth="1"/>
    <col min="21" max="21" width="11.54296875" style="35" bestFit="1" customWidth="1"/>
    <col min="22" max="22" width="11.81640625" style="35" bestFit="1" customWidth="1"/>
    <col min="23" max="24" width="13.453125" style="35" bestFit="1" customWidth="1"/>
    <col min="25" max="26" width="11.54296875" style="35" bestFit="1" customWidth="1"/>
    <col min="27" max="27" width="11.81640625" style="35" bestFit="1" customWidth="1"/>
    <col min="28" max="28" width="11.54296875" style="35" bestFit="1" customWidth="1"/>
    <col min="29" max="29" width="12.81640625" style="35" bestFit="1" customWidth="1"/>
    <col min="30" max="30" width="15.81640625" style="35" customWidth="1"/>
    <col min="31" max="16384" width="11.453125" style="35"/>
  </cols>
  <sheetData>
    <row r="2" spans="1:19" x14ac:dyDescent="0.4">
      <c r="A2" s="83" t="s">
        <v>0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</row>
    <row r="3" spans="1:19" x14ac:dyDescent="0.4">
      <c r="A3" s="83" t="s">
        <v>91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</row>
    <row r="4" spans="1:19" ht="25.5" customHeight="1" x14ac:dyDescent="0.4">
      <c r="A4" s="83" t="s">
        <v>70</v>
      </c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36"/>
    </row>
    <row r="5" spans="1:19" x14ac:dyDescent="0.4">
      <c r="A5" s="83" t="s">
        <v>71</v>
      </c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  <c r="N5" s="36"/>
    </row>
    <row r="6" spans="1:19" s="38" customFormat="1" ht="21.75" customHeight="1" x14ac:dyDescent="0.4">
      <c r="A6" s="83" t="s">
        <v>72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37"/>
    </row>
    <row r="7" spans="1:19" ht="20.5" thickBot="1" x14ac:dyDescent="0.45">
      <c r="A7" s="39" t="s">
        <v>3</v>
      </c>
      <c r="B7" s="40"/>
      <c r="C7" s="40">
        <v>1</v>
      </c>
      <c r="D7" s="40">
        <v>2</v>
      </c>
      <c r="E7" s="40">
        <v>3</v>
      </c>
      <c r="F7" s="40">
        <v>4</v>
      </c>
      <c r="G7" s="40">
        <v>5</v>
      </c>
      <c r="H7" s="40">
        <v>6</v>
      </c>
      <c r="I7" s="40">
        <v>7</v>
      </c>
      <c r="J7" s="40">
        <v>8</v>
      </c>
      <c r="K7" s="40">
        <v>9</v>
      </c>
      <c r="L7" s="40">
        <v>10</v>
      </c>
      <c r="M7" s="40" t="s">
        <v>73</v>
      </c>
      <c r="N7" s="36"/>
    </row>
    <row r="8" spans="1:19" ht="21" customHeight="1" thickTop="1" thickBot="1" x14ac:dyDescent="0.45">
      <c r="A8" s="41" t="s">
        <v>74</v>
      </c>
      <c r="B8" s="42" t="s">
        <v>75</v>
      </c>
      <c r="C8" s="43">
        <v>3241.253542157051</v>
      </c>
      <c r="D8" s="43">
        <v>11143.798800069397</v>
      </c>
      <c r="E8" s="43">
        <v>2431.8854333168611</v>
      </c>
      <c r="F8" s="43">
        <v>6023.6751136523126</v>
      </c>
      <c r="G8" s="43">
        <v>2777.5474386389119</v>
      </c>
      <c r="H8" s="43">
        <v>1259.7450358354533</v>
      </c>
      <c r="I8" s="43">
        <v>797.30415132433632</v>
      </c>
      <c r="J8" s="43">
        <v>2520.9090284355029</v>
      </c>
      <c r="K8" s="43">
        <v>6465.5459015617844</v>
      </c>
      <c r="L8" s="43">
        <v>5135.44254367339</v>
      </c>
      <c r="M8" s="43">
        <f>SUM(C8:L8)</f>
        <v>41797.106988665</v>
      </c>
      <c r="N8" s="36"/>
    </row>
    <row r="9" spans="1:19" ht="20.25" customHeight="1" thickTop="1" thickBot="1" x14ac:dyDescent="0.45">
      <c r="A9" s="41" t="s">
        <v>76</v>
      </c>
      <c r="B9" s="42" t="s">
        <v>75</v>
      </c>
      <c r="C9" s="43">
        <v>3316.7961368117258</v>
      </c>
      <c r="D9" s="43">
        <v>9579.2366254356602</v>
      </c>
      <c r="E9" s="43">
        <v>2665.7725783193523</v>
      </c>
      <c r="F9" s="43">
        <v>6418.7099698335351</v>
      </c>
      <c r="G9" s="43">
        <v>4331.0472226946295</v>
      </c>
      <c r="H9" s="43">
        <v>992.81899514851057</v>
      </c>
      <c r="I9" s="43">
        <v>788.77358715083858</v>
      </c>
      <c r="J9" s="43">
        <v>2181.5954707747505</v>
      </c>
      <c r="K9" s="43">
        <v>5269.5231323102844</v>
      </c>
      <c r="L9" s="43">
        <v>5402.4008613070018</v>
      </c>
      <c r="M9" s="43">
        <f>SUM(C9:L9)</f>
        <v>40946.67457978629</v>
      </c>
      <c r="N9" s="36"/>
    </row>
    <row r="10" spans="1:19" ht="21" thickTop="1" thickBot="1" x14ac:dyDescent="0.45">
      <c r="A10" s="41" t="s">
        <v>77</v>
      </c>
      <c r="B10" s="42" t="s">
        <v>75</v>
      </c>
      <c r="C10" s="43">
        <v>3628.75</v>
      </c>
      <c r="D10" s="43">
        <v>8252.7800000000007</v>
      </c>
      <c r="E10" s="43">
        <v>2667.43</v>
      </c>
      <c r="F10" s="43">
        <v>6299.99</v>
      </c>
      <c r="G10" s="43">
        <v>5796.75</v>
      </c>
      <c r="H10" s="43">
        <v>808.64</v>
      </c>
      <c r="I10" s="43">
        <v>824.24</v>
      </c>
      <c r="J10" s="43">
        <v>1503.41</v>
      </c>
      <c r="K10" s="43">
        <v>4494.1099999999997</v>
      </c>
      <c r="L10" s="43">
        <v>5783.41</v>
      </c>
      <c r="M10" s="43">
        <f>SUM(C10:L10)</f>
        <v>40059.509999999995</v>
      </c>
      <c r="N10" s="36"/>
    </row>
    <row r="11" spans="1:19" ht="21.75" customHeight="1" thickTop="1" thickBot="1" x14ac:dyDescent="0.45">
      <c r="A11" s="41" t="s">
        <v>78</v>
      </c>
      <c r="B11" s="42" t="s">
        <v>75</v>
      </c>
      <c r="C11" s="43">
        <v>4108.481233537651</v>
      </c>
      <c r="D11" s="43">
        <v>6680.1054897864597</v>
      </c>
      <c r="E11" s="43">
        <v>2880.6183248126799</v>
      </c>
      <c r="F11" s="43">
        <v>5569.4029834403536</v>
      </c>
      <c r="G11" s="43">
        <v>5615.189197098518</v>
      </c>
      <c r="H11" s="43">
        <v>1224.8998357378039</v>
      </c>
      <c r="I11" s="43">
        <v>876.3374079945022</v>
      </c>
      <c r="J11" s="43">
        <v>1487.9732598680721</v>
      </c>
      <c r="K11" s="43">
        <v>7245.6527448474681</v>
      </c>
      <c r="L11" s="43">
        <v>3446.8992849052893</v>
      </c>
      <c r="M11" s="43">
        <f>SUM(C11:L11)</f>
        <v>39135.559762028795</v>
      </c>
      <c r="N11" s="36"/>
    </row>
    <row r="12" spans="1:19" s="38" customFormat="1" ht="20.5" thickTop="1" x14ac:dyDescent="0.4">
      <c r="A12" s="44"/>
      <c r="B12" s="45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7"/>
      <c r="N12" s="36"/>
      <c r="O12" s="35"/>
      <c r="P12" s="35"/>
      <c r="Q12" s="35"/>
      <c r="R12" s="35"/>
      <c r="S12" s="35"/>
    </row>
    <row r="13" spans="1:19" s="38" customFormat="1" x14ac:dyDescent="0.4">
      <c r="A13" s="83" t="s">
        <v>79</v>
      </c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36"/>
      <c r="O13" s="35"/>
      <c r="P13" s="35"/>
      <c r="Q13" s="35"/>
      <c r="R13" s="35"/>
      <c r="S13" s="35"/>
    </row>
    <row r="14" spans="1:19" ht="20.5" thickBot="1" x14ac:dyDescent="0.45">
      <c r="A14" s="39" t="s">
        <v>3</v>
      </c>
      <c r="B14" s="40"/>
      <c r="C14" s="40">
        <v>1</v>
      </c>
      <c r="D14" s="40">
        <v>2</v>
      </c>
      <c r="E14" s="40">
        <v>3</v>
      </c>
      <c r="F14" s="40">
        <v>4</v>
      </c>
      <c r="G14" s="40">
        <v>5</v>
      </c>
      <c r="H14" s="40">
        <v>6</v>
      </c>
      <c r="I14" s="40">
        <v>7</v>
      </c>
      <c r="J14" s="40">
        <v>8</v>
      </c>
      <c r="K14" s="40">
        <v>9</v>
      </c>
      <c r="L14" s="40">
        <v>10</v>
      </c>
      <c r="M14" s="40" t="s">
        <v>73</v>
      </c>
      <c r="N14" s="36"/>
    </row>
    <row r="15" spans="1:19" ht="21" thickTop="1" thickBot="1" x14ac:dyDescent="0.45">
      <c r="A15" s="41" t="s">
        <v>74</v>
      </c>
      <c r="B15" s="42" t="s">
        <v>80</v>
      </c>
      <c r="C15" s="43">
        <v>212.7946</v>
      </c>
      <c r="D15" s="43">
        <v>537.79999999999995</v>
      </c>
      <c r="E15" s="43">
        <v>155.26999999999998</v>
      </c>
      <c r="F15" s="43">
        <v>343.2</v>
      </c>
      <c r="G15" s="43">
        <v>150.638621</v>
      </c>
      <c r="H15" s="43">
        <v>151.30000000000001</v>
      </c>
      <c r="I15" s="43">
        <v>159.33000000000001</v>
      </c>
      <c r="J15" s="43">
        <v>260</v>
      </c>
      <c r="K15" s="43">
        <v>740.45</v>
      </c>
      <c r="L15" s="43">
        <v>252.17</v>
      </c>
      <c r="M15" s="43">
        <f>SUM(C15:L15)</f>
        <v>2962.9532209999998</v>
      </c>
      <c r="N15" s="36"/>
    </row>
    <row r="16" spans="1:19" ht="21" thickTop="1" thickBot="1" x14ac:dyDescent="0.45">
      <c r="A16" s="41" t="s">
        <v>76</v>
      </c>
      <c r="B16" s="42" t="s">
        <v>80</v>
      </c>
      <c r="C16" s="43">
        <v>294.17</v>
      </c>
      <c r="D16" s="43">
        <v>428.69</v>
      </c>
      <c r="E16" s="43">
        <v>152.99</v>
      </c>
      <c r="F16" s="43">
        <v>408.96000000000004</v>
      </c>
      <c r="G16" s="43">
        <v>770.5586209999999</v>
      </c>
      <c r="H16" s="43">
        <v>147</v>
      </c>
      <c r="I16" s="43">
        <v>159.33000000000001</v>
      </c>
      <c r="J16" s="43">
        <v>260</v>
      </c>
      <c r="K16" s="43">
        <v>740.25</v>
      </c>
      <c r="L16" s="43">
        <v>252.17</v>
      </c>
      <c r="M16" s="43">
        <f>SUM(C16:L16)</f>
        <v>3614.1186209999996</v>
      </c>
      <c r="N16" s="36"/>
    </row>
    <row r="17" spans="1:40" ht="21" thickTop="1" thickBot="1" x14ac:dyDescent="0.45">
      <c r="A17" s="41" t="s">
        <v>77</v>
      </c>
      <c r="B17" s="42" t="s">
        <v>80</v>
      </c>
      <c r="C17" s="43">
        <v>320.07</v>
      </c>
      <c r="D17" s="43">
        <v>548.69000000000005</v>
      </c>
      <c r="E17" s="43">
        <v>154.74</v>
      </c>
      <c r="F17" s="43">
        <v>410.53</v>
      </c>
      <c r="G17" s="43">
        <v>815.45</v>
      </c>
      <c r="H17" s="43">
        <v>147</v>
      </c>
      <c r="I17" s="43">
        <v>159.33000000000001</v>
      </c>
      <c r="J17" s="43">
        <v>260</v>
      </c>
      <c r="K17" s="43">
        <v>740.25</v>
      </c>
      <c r="L17" s="43">
        <v>252.17</v>
      </c>
      <c r="M17" s="43">
        <f>SUM(C17:L17)</f>
        <v>3808.23</v>
      </c>
      <c r="N17" s="36"/>
      <c r="AF17" s="48"/>
    </row>
    <row r="18" spans="1:40" ht="18.75" customHeight="1" thickTop="1" thickBot="1" x14ac:dyDescent="0.45">
      <c r="A18" s="41" t="s">
        <v>78</v>
      </c>
      <c r="B18" s="42" t="s">
        <v>80</v>
      </c>
      <c r="C18" s="43">
        <v>360.07</v>
      </c>
      <c r="D18" s="43">
        <v>548.69000000000005</v>
      </c>
      <c r="E18" s="43">
        <v>154.74</v>
      </c>
      <c r="F18" s="43">
        <v>490.43</v>
      </c>
      <c r="G18" s="43">
        <v>823.48862099999985</v>
      </c>
      <c r="H18" s="43">
        <v>147</v>
      </c>
      <c r="I18" s="43">
        <v>159.33000000000001</v>
      </c>
      <c r="J18" s="43">
        <v>260</v>
      </c>
      <c r="K18" s="43">
        <v>1410.25</v>
      </c>
      <c r="L18" s="43">
        <v>252.17</v>
      </c>
      <c r="M18" s="43">
        <f>SUM(C18:L18)</f>
        <v>4606.1686209999998</v>
      </c>
      <c r="N18" s="36"/>
    </row>
    <row r="19" spans="1:40" ht="20.25" customHeight="1" thickTop="1" x14ac:dyDescent="0.4">
      <c r="M19" s="49"/>
      <c r="N19" s="36"/>
    </row>
    <row r="20" spans="1:40" s="38" customFormat="1" x14ac:dyDescent="0.4">
      <c r="A20" s="83" t="s">
        <v>81</v>
      </c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50"/>
      <c r="N20" s="36"/>
    </row>
    <row r="21" spans="1:40" s="38" customFormat="1" ht="17.25" customHeight="1" x14ac:dyDescent="0.4">
      <c r="A21" s="83" t="s">
        <v>82</v>
      </c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51"/>
      <c r="N21" s="36"/>
    </row>
    <row r="22" spans="1:40" ht="20.5" thickBot="1" x14ac:dyDescent="0.45">
      <c r="A22" s="52" t="s">
        <v>3</v>
      </c>
      <c r="B22" s="53"/>
      <c r="C22" s="53">
        <v>1</v>
      </c>
      <c r="D22" s="53">
        <v>2</v>
      </c>
      <c r="E22" s="53">
        <v>3</v>
      </c>
      <c r="F22" s="53">
        <v>4</v>
      </c>
      <c r="G22" s="53">
        <v>5</v>
      </c>
      <c r="H22" s="53">
        <v>6</v>
      </c>
      <c r="I22" s="53">
        <v>7</v>
      </c>
      <c r="J22" s="53">
        <v>8</v>
      </c>
      <c r="K22" s="53">
        <v>9</v>
      </c>
      <c r="L22" s="54">
        <v>10</v>
      </c>
      <c r="M22" s="40"/>
      <c r="N22" s="36"/>
    </row>
    <row r="23" spans="1:40" ht="21" thickTop="1" thickBot="1" x14ac:dyDescent="0.45">
      <c r="A23" s="41" t="s">
        <v>74</v>
      </c>
      <c r="B23" s="42" t="s">
        <v>75</v>
      </c>
      <c r="C23" s="55">
        <f>IF(C15&gt;0,C8/(C15*12),0)</f>
        <v>1.2693200948070154</v>
      </c>
      <c r="D23" s="55">
        <f t="shared" ref="D23:L23" si="0">IF(D15&gt;0,D8/(D15*12),0)</f>
        <v>1.7267569728631147</v>
      </c>
      <c r="E23" s="55">
        <f t="shared" si="0"/>
        <v>1.3051917269470714</v>
      </c>
      <c r="F23" s="55">
        <f t="shared" si="0"/>
        <v>1.4626250761587785</v>
      </c>
      <c r="G23" s="55">
        <f t="shared" si="0"/>
        <v>1.5365401317185627</v>
      </c>
      <c r="H23" s="55">
        <f t="shared" si="0"/>
        <v>0.69384502965160455</v>
      </c>
      <c r="I23" s="55">
        <f t="shared" si="0"/>
        <v>0.41700880317806666</v>
      </c>
      <c r="J23" s="55">
        <f t="shared" si="0"/>
        <v>0.80798366296009705</v>
      </c>
      <c r="K23" s="55">
        <f t="shared" si="0"/>
        <v>0.72765952028741343</v>
      </c>
      <c r="L23" s="55">
        <f t="shared" si="0"/>
        <v>1.6970834964750598</v>
      </c>
      <c r="M23" s="43">
        <f>SUM(C23:L23)</f>
        <v>11.644014515046786</v>
      </c>
      <c r="N23" s="36"/>
      <c r="O23" s="51"/>
      <c r="P23" s="51"/>
      <c r="Q23" s="51"/>
      <c r="R23" s="51"/>
      <c r="S23" s="51"/>
      <c r="T23" s="51"/>
      <c r="U23" s="51"/>
      <c r="V23" s="51"/>
    </row>
    <row r="24" spans="1:40" ht="21" thickTop="1" thickBot="1" x14ac:dyDescent="0.45">
      <c r="A24" s="41" t="s">
        <v>76</v>
      </c>
      <c r="B24" s="42" t="s">
        <v>75</v>
      </c>
      <c r="C24" s="55">
        <f>IF(C16&gt;0,C9/(C16*12),0)</f>
        <v>0.93959165811484457</v>
      </c>
      <c r="D24" s="55">
        <f t="shared" ref="D24:L24" si="1">IF(D16&gt;0,D9/(D16*12),0)</f>
        <v>1.8621141589174113</v>
      </c>
      <c r="E24" s="55">
        <f t="shared" si="1"/>
        <v>1.452040753382221</v>
      </c>
      <c r="F24" s="55">
        <f t="shared" si="1"/>
        <v>1.3079335325854067</v>
      </c>
      <c r="G24" s="55">
        <f t="shared" si="1"/>
        <v>0.46838824724695305</v>
      </c>
      <c r="H24" s="55">
        <f t="shared" si="1"/>
        <v>0.56282255960799921</v>
      </c>
      <c r="I24" s="55">
        <f t="shared" si="1"/>
        <v>0.4125471176964155</v>
      </c>
      <c r="J24" s="55">
        <f t="shared" si="1"/>
        <v>0.69922931755600981</v>
      </c>
      <c r="K24" s="55">
        <f t="shared" si="1"/>
        <v>0.59321435689635083</v>
      </c>
      <c r="L24" s="55">
        <f t="shared" si="1"/>
        <v>1.7853038496870504</v>
      </c>
      <c r="M24" s="43">
        <f>SUM(C24:L24)</f>
        <v>10.083185551690661</v>
      </c>
      <c r="N24" s="36"/>
      <c r="O24" s="51"/>
      <c r="P24" s="51"/>
      <c r="Q24" s="51"/>
      <c r="R24" s="51"/>
      <c r="S24" s="51"/>
      <c r="T24" s="51"/>
      <c r="U24" s="51"/>
      <c r="V24" s="51"/>
    </row>
    <row r="25" spans="1:40" ht="21" thickTop="1" thickBot="1" x14ac:dyDescent="0.45">
      <c r="A25" s="41" t="s">
        <v>77</v>
      </c>
      <c r="B25" s="42" t="s">
        <v>75</v>
      </c>
      <c r="C25" s="55">
        <f>IF(C17&gt;0,C10/(C17*12),0)</f>
        <v>0.94478030847418792</v>
      </c>
      <c r="D25" s="55">
        <f t="shared" ref="D25:L25" si="2">IF(D17&gt;0,D10/(D17*12),0)</f>
        <v>1.2534065987473193</v>
      </c>
      <c r="E25" s="55">
        <f t="shared" si="2"/>
        <v>1.4365117832062382</v>
      </c>
      <c r="F25" s="55">
        <f t="shared" si="2"/>
        <v>1.2788326472283795</v>
      </c>
      <c r="G25" s="55">
        <f t="shared" si="2"/>
        <v>0.59238763872708311</v>
      </c>
      <c r="H25" s="55">
        <f t="shared" si="2"/>
        <v>0.45841269841269838</v>
      </c>
      <c r="I25" s="55">
        <f t="shared" si="2"/>
        <v>0.43109688487206843</v>
      </c>
      <c r="J25" s="55">
        <f t="shared" si="2"/>
        <v>0.48186217948717952</v>
      </c>
      <c r="K25" s="55">
        <f t="shared" si="2"/>
        <v>0.50592254868850606</v>
      </c>
      <c r="L25" s="55">
        <f t="shared" si="2"/>
        <v>1.9112139958493608</v>
      </c>
      <c r="M25" s="43">
        <f>SUM(C25:L25)</f>
        <v>9.2944272836930217</v>
      </c>
      <c r="N25" s="36"/>
      <c r="O25" s="51"/>
      <c r="P25" s="51"/>
      <c r="Q25" s="51"/>
      <c r="R25" s="51"/>
      <c r="S25" s="51"/>
      <c r="T25" s="51"/>
      <c r="U25" s="51"/>
      <c r="V25" s="51"/>
    </row>
    <row r="26" spans="1:40" ht="21" thickTop="1" thickBot="1" x14ac:dyDescent="0.45">
      <c r="A26" s="41" t="s">
        <v>78</v>
      </c>
      <c r="B26" s="42" t="s">
        <v>75</v>
      </c>
      <c r="C26" s="55">
        <f>IF(C18&gt;0,C11/(C18*12),0)</f>
        <v>0.95085243460476454</v>
      </c>
      <c r="D26" s="55">
        <f t="shared" ref="D26:L26" si="3">IF(D18&gt;0,D11/(D18*12),0)</f>
        <v>1.0145536778184492</v>
      </c>
      <c r="E26" s="55">
        <f t="shared" si="3"/>
        <v>1.5513217465924991</v>
      </c>
      <c r="F26" s="55">
        <f t="shared" si="3"/>
        <v>0.94634691043919861</v>
      </c>
      <c r="G26" s="55">
        <f t="shared" si="3"/>
        <v>0.56823181420929836</v>
      </c>
      <c r="H26" s="55">
        <f t="shared" si="3"/>
        <v>0.69438766198288204</v>
      </c>
      <c r="I26" s="55">
        <f t="shared" si="3"/>
        <v>0.45834505324091623</v>
      </c>
      <c r="J26" s="55">
        <f t="shared" si="3"/>
        <v>0.47691450636797184</v>
      </c>
      <c r="K26" s="55">
        <f t="shared" si="3"/>
        <v>0.42815415380532224</v>
      </c>
      <c r="L26" s="55">
        <f t="shared" si="3"/>
        <v>1.1390792206663789</v>
      </c>
      <c r="M26" s="43">
        <f>SUM(C26:L26)</f>
        <v>8.22818717972768</v>
      </c>
      <c r="N26" s="36"/>
    </row>
    <row r="27" spans="1:40" ht="20.5" thickTop="1" x14ac:dyDescent="0.4">
      <c r="C27" s="48"/>
      <c r="M27" s="56"/>
      <c r="N27" s="36"/>
    </row>
    <row r="28" spans="1:40" s="61" customFormat="1" x14ac:dyDescent="0.4">
      <c r="A28" s="57" t="s">
        <v>83</v>
      </c>
      <c r="B28" s="58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60"/>
      <c r="N28" s="36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</row>
    <row r="29" spans="1:40" s="61" customFormat="1" x14ac:dyDescent="0.4">
      <c r="A29" s="57"/>
      <c r="B29" s="58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60"/>
      <c r="N29" s="36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</row>
    <row r="30" spans="1:40" ht="20.5" thickBot="1" x14ac:dyDescent="0.45">
      <c r="A30" s="62" t="s">
        <v>93</v>
      </c>
      <c r="B30" s="63" t="s">
        <v>3</v>
      </c>
      <c r="C30" s="64">
        <v>1</v>
      </c>
      <c r="D30" s="64">
        <v>2</v>
      </c>
      <c r="E30" s="64">
        <v>3</v>
      </c>
      <c r="F30" s="64">
        <v>4</v>
      </c>
      <c r="G30" s="64">
        <v>5</v>
      </c>
      <c r="H30" s="64">
        <v>6</v>
      </c>
      <c r="I30" s="64">
        <v>7</v>
      </c>
      <c r="J30" s="64">
        <v>8</v>
      </c>
      <c r="K30" s="64">
        <v>9</v>
      </c>
      <c r="L30" s="64">
        <v>10</v>
      </c>
      <c r="M30" s="63" t="s">
        <v>73</v>
      </c>
    </row>
    <row r="31" spans="1:40" ht="21" thickTop="1" thickBot="1" x14ac:dyDescent="0.45">
      <c r="A31" s="65" t="s">
        <v>84</v>
      </c>
      <c r="B31" s="66"/>
      <c r="C31" s="43">
        <f>+C11/12</f>
        <v>342.3734361281376</v>
      </c>
      <c r="D31" s="43">
        <f t="shared" ref="D31:K31" si="4">+D11/12</f>
        <v>556.67545748220493</v>
      </c>
      <c r="E31" s="43">
        <f t="shared" si="4"/>
        <v>240.05152706772333</v>
      </c>
      <c r="F31" s="43">
        <f t="shared" si="4"/>
        <v>464.11691528669616</v>
      </c>
      <c r="G31" s="43">
        <f t="shared" si="4"/>
        <v>467.93243309154315</v>
      </c>
      <c r="H31" s="43">
        <f t="shared" si="4"/>
        <v>102.07498631148366</v>
      </c>
      <c r="I31" s="43">
        <f t="shared" si="4"/>
        <v>73.028117332875183</v>
      </c>
      <c r="J31" s="43">
        <f t="shared" si="4"/>
        <v>123.99777165567268</v>
      </c>
      <c r="K31" s="43">
        <f t="shared" si="4"/>
        <v>603.80439540395571</v>
      </c>
      <c r="L31" s="43">
        <f>+L11/12</f>
        <v>287.24160707544075</v>
      </c>
      <c r="M31" s="43">
        <f>SUM(C31:L31)</f>
        <v>3261.2966468357336</v>
      </c>
    </row>
    <row r="32" spans="1:40" ht="21" thickTop="1" thickBot="1" x14ac:dyDescent="0.45">
      <c r="A32" s="65" t="s">
        <v>85</v>
      </c>
      <c r="B32" s="66"/>
      <c r="C32" s="43">
        <f>+C18</f>
        <v>360.07</v>
      </c>
      <c r="D32" s="43">
        <f t="shared" ref="D32:L32" si="5">+D18</f>
        <v>548.69000000000005</v>
      </c>
      <c r="E32" s="43">
        <f t="shared" si="5"/>
        <v>154.74</v>
      </c>
      <c r="F32" s="43">
        <f t="shared" si="5"/>
        <v>490.43</v>
      </c>
      <c r="G32" s="43">
        <f t="shared" si="5"/>
        <v>823.48862099999985</v>
      </c>
      <c r="H32" s="43">
        <f t="shared" si="5"/>
        <v>147</v>
      </c>
      <c r="I32" s="43">
        <f t="shared" si="5"/>
        <v>159.33000000000001</v>
      </c>
      <c r="J32" s="43">
        <f t="shared" si="5"/>
        <v>260</v>
      </c>
      <c r="K32" s="43">
        <f t="shared" si="5"/>
        <v>1410.25</v>
      </c>
      <c r="L32" s="43">
        <f t="shared" si="5"/>
        <v>252.17</v>
      </c>
      <c r="M32" s="43">
        <f>SUM(C32:L32)</f>
        <v>4606.1686209999998</v>
      </c>
    </row>
    <row r="33" spans="1:16" ht="21" thickTop="1" thickBot="1" x14ac:dyDescent="0.45">
      <c r="A33" s="65" t="s">
        <v>86</v>
      </c>
      <c r="B33" s="66"/>
      <c r="C33" s="67">
        <f>C31/C32</f>
        <v>0.95085243460476465</v>
      </c>
      <c r="D33" s="67">
        <f>D31/D32</f>
        <v>1.0145536778184492</v>
      </c>
      <c r="E33" s="67">
        <f t="shared" ref="E33:L33" si="6">E31/E32</f>
        <v>1.5513217465924991</v>
      </c>
      <c r="F33" s="67">
        <f t="shared" si="6"/>
        <v>0.94634691043919861</v>
      </c>
      <c r="G33" s="67">
        <f t="shared" si="6"/>
        <v>0.56823181420929825</v>
      </c>
      <c r="H33" s="67">
        <f t="shared" si="6"/>
        <v>0.69438766198288204</v>
      </c>
      <c r="I33" s="67">
        <f t="shared" si="6"/>
        <v>0.45834505324091618</v>
      </c>
      <c r="J33" s="67">
        <f t="shared" si="6"/>
        <v>0.47691450636797184</v>
      </c>
      <c r="K33" s="67">
        <f t="shared" si="6"/>
        <v>0.42815415380532224</v>
      </c>
      <c r="L33" s="67">
        <f t="shared" si="6"/>
        <v>1.1390792206663789</v>
      </c>
      <c r="M33" s="67">
        <f>SUM(C33:L33)</f>
        <v>8.2281871797276818</v>
      </c>
    </row>
    <row r="34" spans="1:16" ht="21" thickTop="1" thickBot="1" x14ac:dyDescent="0.45">
      <c r="A34" s="65" t="s">
        <v>87</v>
      </c>
      <c r="B34" s="66"/>
      <c r="C34" s="68">
        <f>(C33-C26)/C26</f>
        <v>1.1676081211135949E-16</v>
      </c>
      <c r="D34" s="68">
        <f t="shared" ref="D34:L34" si="7">(D33-D26)/D26</f>
        <v>0</v>
      </c>
      <c r="E34" s="68">
        <f t="shared" si="7"/>
        <v>0</v>
      </c>
      <c r="F34" s="68">
        <f t="shared" si="7"/>
        <v>0</v>
      </c>
      <c r="G34" s="68">
        <f t="shared" si="7"/>
        <v>-1.9538206007878064E-16</v>
      </c>
      <c r="H34" s="68">
        <f t="shared" si="7"/>
        <v>0</v>
      </c>
      <c r="I34" s="68">
        <f t="shared" si="7"/>
        <v>-1.2111214212686166E-16</v>
      </c>
      <c r="J34" s="68">
        <f t="shared" si="7"/>
        <v>0</v>
      </c>
      <c r="K34" s="68">
        <f t="shared" si="7"/>
        <v>0</v>
      </c>
      <c r="L34" s="68">
        <f t="shared" si="7"/>
        <v>0</v>
      </c>
      <c r="M34" s="68">
        <f>(M33-M26)/M25</f>
        <v>1.9112063445983923E-16</v>
      </c>
    </row>
    <row r="35" spans="1:16" customFormat="1" ht="15" thickTop="1" x14ac:dyDescent="0.35"/>
    <row r="36" spans="1:16" customFormat="1" ht="14.5" x14ac:dyDescent="0.35"/>
    <row r="37" spans="1:16" ht="23" thickBot="1" x14ac:dyDescent="0.45">
      <c r="A37" s="74">
        <v>45839</v>
      </c>
      <c r="B37" s="63" t="s">
        <v>3</v>
      </c>
      <c r="C37" s="64">
        <v>1</v>
      </c>
      <c r="D37" s="64">
        <v>2</v>
      </c>
      <c r="E37" s="64">
        <v>3</v>
      </c>
      <c r="F37" s="64">
        <v>4</v>
      </c>
      <c r="G37" s="64">
        <v>5</v>
      </c>
      <c r="H37" s="64">
        <v>6</v>
      </c>
      <c r="I37" s="64">
        <v>7</v>
      </c>
      <c r="J37" s="64">
        <v>8</v>
      </c>
      <c r="K37" s="64">
        <v>9</v>
      </c>
      <c r="L37" s="64">
        <v>10</v>
      </c>
      <c r="M37" s="63" t="s">
        <v>73</v>
      </c>
    </row>
    <row r="38" spans="1:16" ht="21" thickTop="1" thickBot="1" x14ac:dyDescent="0.45">
      <c r="A38" s="65" t="s">
        <v>88</v>
      </c>
      <c r="B38" s="66"/>
      <c r="C38" s="43">
        <v>210.42710230132991</v>
      </c>
      <c r="D38" s="43">
        <v>894.10583468226514</v>
      </c>
      <c r="E38" s="43">
        <v>179.0823310726241</v>
      </c>
      <c r="F38" s="43">
        <v>498.05841462621549</v>
      </c>
      <c r="G38" s="43">
        <v>476.91828070362851</v>
      </c>
      <c r="H38" s="43">
        <v>77.527007515779204</v>
      </c>
      <c r="I38" s="43">
        <v>56.878150874858008</v>
      </c>
      <c r="J38" s="43">
        <v>184.14939510077284</v>
      </c>
      <c r="K38" s="43">
        <v>576.65869069854568</v>
      </c>
      <c r="L38" s="43">
        <v>317.69833317972484</v>
      </c>
      <c r="M38" s="43">
        <f>SUM(C38:L38)</f>
        <v>3471.5035407557434</v>
      </c>
      <c r="N38" s="48"/>
    </row>
    <row r="39" spans="1:16" ht="21" thickTop="1" thickBot="1" x14ac:dyDescent="0.45">
      <c r="A39" s="65" t="s">
        <v>85</v>
      </c>
      <c r="B39" s="66"/>
      <c r="C39" s="43">
        <v>357.96999999999997</v>
      </c>
      <c r="D39" s="43">
        <v>574.28000000000009</v>
      </c>
      <c r="E39" s="43">
        <v>178.73000000000005</v>
      </c>
      <c r="F39" s="43">
        <v>410.40999999999997</v>
      </c>
      <c r="G39" s="43">
        <v>771.6</v>
      </c>
      <c r="H39" s="43">
        <v>167</v>
      </c>
      <c r="I39" s="43">
        <v>111.38</v>
      </c>
      <c r="J39" s="43">
        <v>260</v>
      </c>
      <c r="K39" s="43">
        <v>1178.45</v>
      </c>
      <c r="L39" s="43">
        <v>252.17</v>
      </c>
      <c r="M39" s="43">
        <f>SUM(C39:L39)</f>
        <v>4261.99</v>
      </c>
      <c r="N39" s="48"/>
    </row>
    <row r="40" spans="1:16" ht="19.5" customHeight="1" thickTop="1" thickBot="1" x14ac:dyDescent="0.45">
      <c r="A40" s="65" t="s">
        <v>89</v>
      </c>
      <c r="B40" s="66"/>
      <c r="C40" s="67">
        <f>C38/C39</f>
        <v>0.58783446183012522</v>
      </c>
      <c r="D40" s="67">
        <f t="shared" ref="D40:L40" si="8">D38/D39</f>
        <v>1.5569161988616442</v>
      </c>
      <c r="E40" s="67">
        <f t="shared" si="8"/>
        <v>1.0019713034891964</v>
      </c>
      <c r="F40" s="67">
        <f t="shared" si="8"/>
        <v>1.2135630579815686</v>
      </c>
      <c r="G40" s="67">
        <f t="shared" si="8"/>
        <v>0.61809004756820696</v>
      </c>
      <c r="H40" s="67">
        <f>H38/H39</f>
        <v>0.4642335779387976</v>
      </c>
      <c r="I40" s="67">
        <f t="shared" si="8"/>
        <v>0.51066754242106316</v>
      </c>
      <c r="J40" s="67">
        <f>J38/J39</f>
        <v>0.70826690423374172</v>
      </c>
      <c r="K40" s="67">
        <f>K38/K39</f>
        <v>0.48933657830077276</v>
      </c>
      <c r="L40" s="67">
        <f t="shared" si="8"/>
        <v>1.2598577672987463</v>
      </c>
      <c r="M40" s="67">
        <f>M38/M39</f>
        <v>0.8145264397043972</v>
      </c>
      <c r="N40" s="48"/>
      <c r="P40" s="70"/>
    </row>
    <row r="41" spans="1:16" ht="21" thickTop="1" thickBot="1" x14ac:dyDescent="0.45">
      <c r="A41" s="65" t="s">
        <v>87</v>
      </c>
      <c r="B41" s="66"/>
      <c r="C41" s="68">
        <f>(C40-$C$33)/$C$33</f>
        <v>-0.38178160938877231</v>
      </c>
      <c r="D41" s="68">
        <f>(D40-$D$33)/$D$33</f>
        <v>0.53458238129835933</v>
      </c>
      <c r="E41" s="68">
        <f>(E40-$E$33)/$E$33</f>
        <v>-0.35411767050256271</v>
      </c>
      <c r="F41" s="68">
        <f>(F40-$F$33)/$F$33</f>
        <v>0.28236595332503939</v>
      </c>
      <c r="G41" s="68">
        <f>(G40-$G$33)/$G$33</f>
        <v>8.7742769961388162E-2</v>
      </c>
      <c r="H41" s="68">
        <f>(H40-$H$33)/$H$33</f>
        <v>-0.33144898252780042</v>
      </c>
      <c r="I41" s="68">
        <f>(I40-$I$33)/$I$33</f>
        <v>0.1141552391810044</v>
      </c>
      <c r="J41" s="68">
        <f>(J40-$J$33)/$J$33</f>
        <v>0.48510245500325766</v>
      </c>
      <c r="K41" s="68">
        <f>(K40-$K$33)/$K$33</f>
        <v>0.14289812197704291</v>
      </c>
      <c r="L41" s="68">
        <f>(L40-$L$33)/$L$33</f>
        <v>0.10603173549396337</v>
      </c>
      <c r="M41" s="68">
        <f>(M40-$M$33)/$M$33</f>
        <v>-0.90100778921131031</v>
      </c>
      <c r="N41" s="48"/>
    </row>
    <row r="42" spans="1:16" ht="20.5" thickTop="1" x14ac:dyDescent="0.4"/>
    <row r="43" spans="1:16" ht="21" customHeight="1" thickBot="1" x14ac:dyDescent="0.45">
      <c r="A43" s="74">
        <v>45870</v>
      </c>
      <c r="B43" s="63" t="s">
        <v>3</v>
      </c>
      <c r="C43" s="64">
        <v>1</v>
      </c>
      <c r="D43" s="64">
        <v>2</v>
      </c>
      <c r="E43" s="64">
        <v>3</v>
      </c>
      <c r="F43" s="64">
        <v>4</v>
      </c>
      <c r="G43" s="64">
        <v>5</v>
      </c>
      <c r="H43" s="64">
        <v>6</v>
      </c>
      <c r="I43" s="64">
        <v>7</v>
      </c>
      <c r="J43" s="64">
        <v>8</v>
      </c>
      <c r="K43" s="64">
        <v>9</v>
      </c>
      <c r="L43" s="64">
        <v>10</v>
      </c>
      <c r="M43" s="63" t="s">
        <v>73</v>
      </c>
    </row>
    <row r="44" spans="1:16" ht="21.75" customHeight="1" thickTop="1" thickBot="1" x14ac:dyDescent="0.45">
      <c r="A44" s="65" t="s">
        <v>88</v>
      </c>
      <c r="B44" s="66"/>
      <c r="C44" s="43">
        <v>209.96741526884301</v>
      </c>
      <c r="D44" s="43">
        <v>892.77027738096433</v>
      </c>
      <c r="E44" s="43">
        <v>178.78394449220551</v>
      </c>
      <c r="F44" s="43">
        <v>497.32072664760523</v>
      </c>
      <c r="G44" s="43">
        <v>475.70800060512613</v>
      </c>
      <c r="H44" s="43">
        <v>77.354921183887029</v>
      </c>
      <c r="I44" s="43">
        <v>56.766770874858004</v>
      </c>
      <c r="J44" s="43">
        <v>183.80507189273612</v>
      </c>
      <c r="K44" s="43">
        <v>575.32069130889602</v>
      </c>
      <c r="L44" s="43">
        <v>317.23827248593489</v>
      </c>
      <c r="M44" s="43">
        <f>SUM(C44:L44)</f>
        <v>3465.0360921410565</v>
      </c>
    </row>
    <row r="45" spans="1:16" ht="21.75" customHeight="1" thickTop="1" thickBot="1" x14ac:dyDescent="0.45">
      <c r="A45" s="65" t="s">
        <v>85</v>
      </c>
      <c r="B45" s="66"/>
      <c r="C45" s="43">
        <v>357.96999999999997</v>
      </c>
      <c r="D45" s="43">
        <v>574.28000000000009</v>
      </c>
      <c r="E45" s="43">
        <v>178.73000000000005</v>
      </c>
      <c r="F45" s="43">
        <v>410.40999999999997</v>
      </c>
      <c r="G45" s="43">
        <v>771.6</v>
      </c>
      <c r="H45" s="43">
        <v>167</v>
      </c>
      <c r="I45" s="43">
        <v>111.38</v>
      </c>
      <c r="J45" s="43">
        <v>260</v>
      </c>
      <c r="K45" s="43">
        <v>1178.45</v>
      </c>
      <c r="L45" s="43">
        <v>252.17</v>
      </c>
      <c r="M45" s="43">
        <f>SUM(C45:L45)</f>
        <v>4261.99</v>
      </c>
    </row>
    <row r="46" spans="1:16" ht="21.75" customHeight="1" thickTop="1" thickBot="1" x14ac:dyDescent="0.45">
      <c r="A46" s="65" t="s">
        <v>89</v>
      </c>
      <c r="B46" s="66"/>
      <c r="C46" s="67">
        <f>C44/C45</f>
        <v>0.58655031222963661</v>
      </c>
      <c r="D46" s="67">
        <f t="shared" ref="D46:G46" si="9">D44/D45</f>
        <v>1.55459057843032</v>
      </c>
      <c r="E46" s="67">
        <f t="shared" si="9"/>
        <v>1.000301821139179</v>
      </c>
      <c r="F46" s="67">
        <f t="shared" si="9"/>
        <v>1.211765616450879</v>
      </c>
      <c r="G46" s="67">
        <f t="shared" si="9"/>
        <v>0.61652151452193638</v>
      </c>
      <c r="H46" s="67">
        <f>H44/H45</f>
        <v>0.46320312086159898</v>
      </c>
      <c r="I46" s="67">
        <f t="shared" ref="I46" si="10">I44/I45</f>
        <v>0.50966754242106305</v>
      </c>
      <c r="J46" s="67">
        <f>J44/J45</f>
        <v>0.70694258420283129</v>
      </c>
      <c r="K46" s="67">
        <f>K44/K45</f>
        <v>0.48820118911188087</v>
      </c>
      <c r="L46" s="67">
        <f t="shared" ref="L46" si="11">L44/L45</f>
        <v>1.2580333603756788</v>
      </c>
      <c r="M46" s="67">
        <f>M44/M45</f>
        <v>0.81300896814423707</v>
      </c>
    </row>
    <row r="47" spans="1:16" ht="21.75" customHeight="1" thickTop="1" thickBot="1" x14ac:dyDescent="0.45">
      <c r="A47" s="65" t="s">
        <v>87</v>
      </c>
      <c r="B47" s="66"/>
      <c r="C47" s="68">
        <f>(C46-$C$33)/$C$33</f>
        <v>-0.38313213398518081</v>
      </c>
      <c r="D47" s="68">
        <f>(D46-$D$33)/$D$33</f>
        <v>0.53229012167506873</v>
      </c>
      <c r="E47" s="68">
        <f>(E46-$E$33)/$E$33</f>
        <v>-0.35519383819871247</v>
      </c>
      <c r="F47" s="68">
        <f>(F46-$F$33)/$F$33</f>
        <v>0.28046660593893613</v>
      </c>
      <c r="G47" s="68">
        <f>(G46-$G$33)/$G$33</f>
        <v>8.4982394693675953E-2</v>
      </c>
      <c r="H47" s="68">
        <f>(H46-$H$33)/$H$33</f>
        <v>-0.3329329620591418</v>
      </c>
      <c r="I47" s="68">
        <f>(I46-$I$33)/$I$33</f>
        <v>0.11197347678839384</v>
      </c>
      <c r="J47" s="68">
        <f>(J46-$J$33)/$J$33</f>
        <v>0.482325605037011</v>
      </c>
      <c r="K47" s="68">
        <f>(K46-$K$33)/$K$33</f>
        <v>0.14024629861202159</v>
      </c>
      <c r="L47" s="68">
        <f>(L46-$L$33)/$L$33</f>
        <v>0.10443008488883671</v>
      </c>
      <c r="M47" s="68">
        <f>(M46-$M$33)/$M$33</f>
        <v>-0.9011922127698675</v>
      </c>
    </row>
    <row r="48" spans="1:16" ht="21" customHeight="1" thickTop="1" x14ac:dyDescent="0.4"/>
    <row r="49" spans="1:13" ht="21" customHeight="1" thickBot="1" x14ac:dyDescent="0.45">
      <c r="A49" s="74">
        <v>45901</v>
      </c>
      <c r="B49" s="63" t="s">
        <v>3</v>
      </c>
      <c r="C49" s="64">
        <v>1</v>
      </c>
      <c r="D49" s="64">
        <v>2</v>
      </c>
      <c r="E49" s="64">
        <v>3</v>
      </c>
      <c r="F49" s="64">
        <v>4</v>
      </c>
      <c r="G49" s="64">
        <v>5</v>
      </c>
      <c r="H49" s="64">
        <v>6</v>
      </c>
      <c r="I49" s="64">
        <v>7</v>
      </c>
      <c r="J49" s="64">
        <v>8</v>
      </c>
      <c r="K49" s="64">
        <v>9</v>
      </c>
      <c r="L49" s="64">
        <v>10</v>
      </c>
      <c r="M49" s="63" t="s">
        <v>73</v>
      </c>
    </row>
    <row r="50" spans="1:13" ht="21.75" customHeight="1" thickTop="1" thickBot="1" x14ac:dyDescent="0.45">
      <c r="A50" s="65" t="s">
        <v>88</v>
      </c>
      <c r="B50" s="66"/>
      <c r="C50" s="43">
        <f>'[1]Recaudación Mensual SEP2025'!$V$7/1000</f>
        <v>211.86995164918491</v>
      </c>
      <c r="D50" s="43">
        <f>'[1]Recaudación Mensual SEP2025'!$V$23/1000</f>
        <v>798.86055070540772</v>
      </c>
      <c r="E50" s="43">
        <f>'[1]Recaudación Mensual SEP2025'!$V$35/1000</f>
        <v>201.97418359572509</v>
      </c>
      <c r="F50" s="43">
        <f>'[1]Recaudación Mensual SEP2025'!$V$46/1000</f>
        <v>557.7610820773109</v>
      </c>
      <c r="G50" s="43">
        <f>'[1]Recaudación Mensual SEP2025'!$V$83/1000</f>
        <v>417.91602852069445</v>
      </c>
      <c r="H50" s="43">
        <f>'[1]Recaudación Mensual SEP2025'!$V$125/1000</f>
        <v>78.499562130527394</v>
      </c>
      <c r="I50" s="43">
        <f>'[1]Recaudación Mensual SEP2025'!$V$134/1000</f>
        <v>55.8097567538234</v>
      </c>
      <c r="J50" s="43">
        <f>'[1]Recaudación Mensual SEP2025'!$V$141/1000</f>
        <v>197.63451935926523</v>
      </c>
      <c r="K50" s="43">
        <f>'[1]Recaudación Mensual SEP2025'!$V$144/1000</f>
        <v>608.2691907338874</v>
      </c>
      <c r="L50" s="43">
        <f>'[1]Recaudación Mensual SEP2025'!$V$153/1000</f>
        <v>230.18550950876005</v>
      </c>
      <c r="M50" s="43">
        <f>SUM(C50:L50)</f>
        <v>3358.7803350345862</v>
      </c>
    </row>
    <row r="51" spans="1:13" ht="21.75" customHeight="1" thickTop="1" thickBot="1" x14ac:dyDescent="0.45">
      <c r="A51" s="65" t="s">
        <v>85</v>
      </c>
      <c r="B51" s="66"/>
      <c r="C51" s="43">
        <v>357.96999999999997</v>
      </c>
      <c r="D51" s="43">
        <v>574.28000000000009</v>
      </c>
      <c r="E51" s="43">
        <v>178.73000000000005</v>
      </c>
      <c r="F51" s="43">
        <v>410.40999999999997</v>
      </c>
      <c r="G51" s="43">
        <v>771.6</v>
      </c>
      <c r="H51" s="43">
        <v>167</v>
      </c>
      <c r="I51" s="43">
        <v>111.38</v>
      </c>
      <c r="J51" s="43">
        <v>260</v>
      </c>
      <c r="K51" s="43">
        <v>1178.45</v>
      </c>
      <c r="L51" s="43">
        <v>252.17</v>
      </c>
      <c r="M51" s="43">
        <f>SUM(C51:L51)</f>
        <v>4261.99</v>
      </c>
    </row>
    <row r="52" spans="1:13" ht="21.75" customHeight="1" thickTop="1" thickBot="1" x14ac:dyDescent="0.45">
      <c r="A52" s="65" t="s">
        <v>89</v>
      </c>
      <c r="B52" s="66"/>
      <c r="C52" s="67">
        <f>C50/C51</f>
        <v>0.59186510503445799</v>
      </c>
      <c r="D52" s="67">
        <f t="shared" ref="D52:G52" si="12">D50/D51</f>
        <v>1.3910645516218703</v>
      </c>
      <c r="E52" s="67">
        <f t="shared" si="12"/>
        <v>1.130051942011554</v>
      </c>
      <c r="F52" s="67">
        <f t="shared" si="12"/>
        <v>1.3590338492661265</v>
      </c>
      <c r="G52" s="67">
        <f t="shared" si="12"/>
        <v>0.54162263934771182</v>
      </c>
      <c r="H52" s="67">
        <f>H50/H51</f>
        <v>0.47005725826663108</v>
      </c>
      <c r="I52" s="67">
        <f t="shared" ref="I52" si="13">I50/I51</f>
        <v>0.501075208779165</v>
      </c>
      <c r="J52" s="67">
        <f>J50/J51</f>
        <v>0.76013276676640473</v>
      </c>
      <c r="K52" s="67">
        <f>K50/K51</f>
        <v>0.51616037229741385</v>
      </c>
      <c r="L52" s="67">
        <f t="shared" ref="L52" si="14">L50/L51</f>
        <v>0.91281877110187593</v>
      </c>
      <c r="M52" s="67">
        <f>M50/M51</f>
        <v>0.78807794833741662</v>
      </c>
    </row>
    <row r="53" spans="1:13" ht="21.75" customHeight="1" thickTop="1" thickBot="1" x14ac:dyDescent="0.45">
      <c r="A53" s="65" t="s">
        <v>87</v>
      </c>
      <c r="B53" s="66"/>
      <c r="C53" s="68">
        <f>(C52-$C$33)/$C$33</f>
        <v>-0.37754263070223387</v>
      </c>
      <c r="D53" s="68">
        <f>(D52-$D$33)/$D$33</f>
        <v>0.37110986045905042</v>
      </c>
      <c r="E53" s="68">
        <f>(E52-$E$33)/$E$33</f>
        <v>-0.27155540461304717</v>
      </c>
      <c r="F53" s="68">
        <f>(F52-$F$33)/$F$33</f>
        <v>0.43608420366205908</v>
      </c>
      <c r="G53" s="68">
        <f>(G52-$G$33)/$G$33</f>
        <v>-4.6828027217401459E-2</v>
      </c>
      <c r="H53" s="68">
        <f>(H52-$H$33)/$H$33</f>
        <v>-0.32306219709557732</v>
      </c>
      <c r="I53" s="68">
        <f>(I52-$I$33)/$I$33</f>
        <v>9.3227046383740339E-2</v>
      </c>
      <c r="J53" s="68">
        <f>(J52-$J$33)/$J$33</f>
        <v>0.59385541143491838</v>
      </c>
      <c r="K53" s="68">
        <f>(K52-$K$33)/$K$33</f>
        <v>0.20554797310715159</v>
      </c>
      <c r="L53" s="68">
        <f>(L52-$L$33)/$L$33</f>
        <v>-0.19863451589621406</v>
      </c>
      <c r="M53" s="68">
        <f>(M52-$M$33)/$M$33</f>
        <v>-0.90422216569415736</v>
      </c>
    </row>
    <row r="54" spans="1:13" ht="21" customHeight="1" thickTop="1" x14ac:dyDescent="0.4"/>
    <row r="55" spans="1:13" ht="21" customHeight="1" thickBot="1" x14ac:dyDescent="0.45">
      <c r="A55" s="74">
        <v>45931</v>
      </c>
      <c r="B55" s="63" t="s">
        <v>3</v>
      </c>
      <c r="C55" s="64">
        <v>1</v>
      </c>
      <c r="D55" s="64">
        <v>2</v>
      </c>
      <c r="E55" s="64">
        <v>3</v>
      </c>
      <c r="F55" s="64">
        <v>4</v>
      </c>
      <c r="G55" s="64">
        <v>5</v>
      </c>
      <c r="H55" s="64">
        <v>6</v>
      </c>
      <c r="I55" s="64">
        <v>7</v>
      </c>
      <c r="J55" s="64">
        <v>8</v>
      </c>
      <c r="K55" s="64">
        <v>9</v>
      </c>
      <c r="L55" s="64">
        <v>10</v>
      </c>
      <c r="M55" s="63" t="s">
        <v>73</v>
      </c>
    </row>
    <row r="56" spans="1:13" ht="21.75" customHeight="1" thickTop="1" thickBot="1" x14ac:dyDescent="0.45">
      <c r="A56" s="65" t="s">
        <v>88</v>
      </c>
      <c r="B56" s="66"/>
      <c r="C56" s="43">
        <f>'[2]Recaudación Mensual OCT2025'!$V$7/1000</f>
        <v>298.30409004988371</v>
      </c>
      <c r="D56" s="43">
        <f>'[2]Recaudación Mensual OCT2025'!$V$23/1000</f>
        <v>783.02478375213025</v>
      </c>
      <c r="E56" s="43">
        <f>'[2]Recaudación Mensual OCT2025'!$V$35/1000</f>
        <v>261.67275115010756</v>
      </c>
      <c r="F56" s="43">
        <f>'[2]Recaudación Mensual OCT2025'!$V$46/1000</f>
        <v>604.71203260083314</v>
      </c>
      <c r="G56" s="43">
        <f>'[2]Recaudación Mensual OCT2025'!$V$83/1000</f>
        <v>371.83197796944484</v>
      </c>
      <c r="H56" s="43">
        <f>'[2]Recaudación Mensual OCT2025'!$V$125/1000</f>
        <v>71.11668134684119</v>
      </c>
      <c r="I56" s="43">
        <f>'[2]Recaudación Mensual OCT2025'!$V$134/1000</f>
        <v>48.534267036031309</v>
      </c>
      <c r="J56" s="43">
        <f>'[2]Recaudación Mensual OCT2025'!$V$141/1000</f>
        <v>190.92285395273996</v>
      </c>
      <c r="K56" s="43">
        <f>'[2]Recaudación Mensual OCT2025'!$V$144/1000</f>
        <v>519.43778814108498</v>
      </c>
      <c r="L56" s="43">
        <f>'[2]Recaudación Mensual OCT2025'!$V$153/1000</f>
        <v>312.09605311755496</v>
      </c>
      <c r="M56" s="43">
        <f>SUM(C56:L56)</f>
        <v>3461.6532791166524</v>
      </c>
    </row>
    <row r="57" spans="1:13" ht="21.75" customHeight="1" thickTop="1" thickBot="1" x14ac:dyDescent="0.45">
      <c r="A57" s="65" t="s">
        <v>85</v>
      </c>
      <c r="B57" s="66"/>
      <c r="C57" s="43">
        <v>357.96999999999997</v>
      </c>
      <c r="D57" s="43">
        <v>574.28000000000009</v>
      </c>
      <c r="E57" s="43">
        <v>178.73000000000005</v>
      </c>
      <c r="F57" s="43">
        <v>410.40999999999997</v>
      </c>
      <c r="G57" s="43">
        <v>771.6</v>
      </c>
      <c r="H57" s="43">
        <v>167</v>
      </c>
      <c r="I57" s="43">
        <v>111.38</v>
      </c>
      <c r="J57" s="43">
        <v>260</v>
      </c>
      <c r="K57" s="43">
        <v>1178.45</v>
      </c>
      <c r="L57" s="43">
        <v>252.17</v>
      </c>
      <c r="M57" s="43">
        <f>SUM(C57:L57)</f>
        <v>4261.99</v>
      </c>
    </row>
    <row r="58" spans="1:13" ht="21.75" customHeight="1" thickTop="1" thickBot="1" x14ac:dyDescent="0.45">
      <c r="A58" s="65" t="s">
        <v>89</v>
      </c>
      <c r="B58" s="66"/>
      <c r="C58" s="67">
        <f>C56/C57</f>
        <v>0.83332147959293723</v>
      </c>
      <c r="D58" s="67">
        <f t="shared" ref="D58:G58" si="15">D56/D57</f>
        <v>1.3634895586684721</v>
      </c>
      <c r="E58" s="67">
        <f t="shared" si="15"/>
        <v>1.4640673146651793</v>
      </c>
      <c r="F58" s="67">
        <f t="shared" si="15"/>
        <v>1.4734339626247732</v>
      </c>
      <c r="G58" s="67">
        <f t="shared" si="15"/>
        <v>0.48189732759129705</v>
      </c>
      <c r="H58" s="67">
        <f>H56/H57</f>
        <v>0.42584839129845026</v>
      </c>
      <c r="I58" s="67">
        <f t="shared" ref="I58" si="16">I56/I57</f>
        <v>0.43575387893725365</v>
      </c>
      <c r="J58" s="67">
        <f>J56/J57</f>
        <v>0.73431866904899978</v>
      </c>
      <c r="K58" s="67">
        <f>K56/K57</f>
        <v>0.44078050671737024</v>
      </c>
      <c r="L58" s="67">
        <f t="shared" ref="L58" si="17">L56/L57</f>
        <v>1.2376414843857515</v>
      </c>
      <c r="M58" s="67">
        <f>M56/M57</f>
        <v>0.81221525135362882</v>
      </c>
    </row>
    <row r="59" spans="1:13" ht="21.75" customHeight="1" thickTop="1" thickBot="1" x14ac:dyDescent="0.45">
      <c r="A59" s="65" t="s">
        <v>87</v>
      </c>
      <c r="B59" s="66"/>
      <c r="C59" s="68">
        <f>(C58-$C$33)/$C$33</f>
        <v>-0.12360588324168391</v>
      </c>
      <c r="D59" s="68">
        <f>(D58-$D$33)/$D$33</f>
        <v>0.34393042820595221</v>
      </c>
      <c r="E59" s="68">
        <f>(E58-$E$33)/$E$33</f>
        <v>-5.6245219355027729E-2</v>
      </c>
      <c r="F59" s="68">
        <f>(F58-$F$33)/$F$33</f>
        <v>0.55697022558139286</v>
      </c>
      <c r="G59" s="68">
        <f>(G58-$G$33)/$G$33</f>
        <v>-0.15193532720116476</v>
      </c>
      <c r="H59" s="68">
        <f>(H58-$H$33)/$H$33</f>
        <v>-0.3867281712892125</v>
      </c>
      <c r="I59" s="68">
        <f>(I58-$I$33)/$I$33</f>
        <v>-4.9288574500635257E-2</v>
      </c>
      <c r="J59" s="68">
        <f>(J58-$J$33)/$J$33</f>
        <v>0.53972810481554778</v>
      </c>
      <c r="K59" s="68">
        <f>(K58-$K$33)/$K$33</f>
        <v>2.949020300241928E-2</v>
      </c>
      <c r="L59" s="68">
        <f>(L58-$L$33)/$L$33</f>
        <v>8.6528014848442372E-2</v>
      </c>
      <c r="M59" s="68">
        <f>(M58-$M$33)/$M$33</f>
        <v>-0.90128867591214545</v>
      </c>
    </row>
    <row r="60" spans="1:13" ht="21" hidden="1" customHeight="1" thickTop="1" x14ac:dyDescent="0.4"/>
    <row r="61" spans="1:13" ht="21" hidden="1" customHeight="1" thickBot="1" x14ac:dyDescent="0.45"/>
    <row r="62" spans="1:13" ht="21.75" hidden="1" customHeight="1" thickTop="1" thickBot="1" x14ac:dyDescent="0.45"/>
    <row r="63" spans="1:13" ht="21.75" hidden="1" customHeight="1" thickTop="1" thickBot="1" x14ac:dyDescent="0.45"/>
    <row r="64" spans="1:13" ht="21.75" hidden="1" customHeight="1" thickTop="1" thickBot="1" x14ac:dyDescent="0.45"/>
    <row r="65" ht="21.75" hidden="1" customHeight="1" thickTop="1" thickBot="1" x14ac:dyDescent="0.45"/>
    <row r="66" ht="21" hidden="1" customHeight="1" thickTop="1" x14ac:dyDescent="0.4"/>
    <row r="67" ht="21" hidden="1" customHeight="1" thickBot="1" x14ac:dyDescent="0.45"/>
    <row r="68" ht="21.75" hidden="1" customHeight="1" thickTop="1" thickBot="1" x14ac:dyDescent="0.45"/>
    <row r="69" ht="21.75" hidden="1" customHeight="1" thickTop="1" thickBot="1" x14ac:dyDescent="0.45"/>
    <row r="70" ht="21.75" hidden="1" customHeight="1" thickTop="1" thickBot="1" x14ac:dyDescent="0.45"/>
    <row r="71" ht="21.75" hidden="1" customHeight="1" thickTop="1" thickBot="1" x14ac:dyDescent="0.45"/>
    <row r="72" ht="21" hidden="1" customHeight="1" thickTop="1" x14ac:dyDescent="0.4"/>
    <row r="73" ht="21" hidden="1" customHeight="1" thickBot="1" x14ac:dyDescent="0.45"/>
    <row r="74" ht="21.75" hidden="1" customHeight="1" thickTop="1" thickBot="1" x14ac:dyDescent="0.45"/>
    <row r="75" ht="21.75" hidden="1" customHeight="1" thickTop="1" thickBot="1" x14ac:dyDescent="0.45"/>
    <row r="76" ht="21.75" hidden="1" customHeight="1" thickTop="1" thickBot="1" x14ac:dyDescent="0.45"/>
    <row r="77" ht="21.75" hidden="1" customHeight="1" thickTop="1" thickBot="1" x14ac:dyDescent="0.45"/>
    <row r="78" ht="21" hidden="1" customHeight="1" thickTop="1" x14ac:dyDescent="0.4"/>
    <row r="79" ht="21" hidden="1" customHeight="1" thickBot="1" x14ac:dyDescent="0.45"/>
    <row r="80" ht="21.75" hidden="1" customHeight="1" thickTop="1" thickBot="1" x14ac:dyDescent="0.45"/>
    <row r="81" ht="21.75" hidden="1" customHeight="1" thickTop="1" thickBot="1" x14ac:dyDescent="0.45"/>
    <row r="82" ht="21.75" hidden="1" customHeight="1" thickTop="1" thickBot="1" x14ac:dyDescent="0.45"/>
    <row r="83" ht="21.75" hidden="1" customHeight="1" thickTop="1" thickBot="1" x14ac:dyDescent="0.45"/>
    <row r="84" ht="21" hidden="1" customHeight="1" thickTop="1" x14ac:dyDescent="0.4"/>
    <row r="85" ht="21" hidden="1" customHeight="1" thickBot="1" x14ac:dyDescent="0.45"/>
    <row r="86" ht="21.75" hidden="1" customHeight="1" thickTop="1" thickBot="1" x14ac:dyDescent="0.45"/>
    <row r="87" ht="21.75" hidden="1" customHeight="1" thickTop="1" thickBot="1" x14ac:dyDescent="0.45"/>
    <row r="88" ht="21.75" hidden="1" customHeight="1" thickTop="1" thickBot="1" x14ac:dyDescent="0.45"/>
    <row r="89" ht="21.75" hidden="1" customHeight="1" thickTop="1" thickBot="1" x14ac:dyDescent="0.45"/>
    <row r="90" ht="21" hidden="1" customHeight="1" thickTop="1" x14ac:dyDescent="0.4"/>
    <row r="91" ht="21" hidden="1" customHeight="1" thickBot="1" x14ac:dyDescent="0.45"/>
    <row r="92" ht="21.75" hidden="1" customHeight="1" thickTop="1" thickBot="1" x14ac:dyDescent="0.45"/>
    <row r="93" ht="21.75" hidden="1" customHeight="1" thickTop="1" thickBot="1" x14ac:dyDescent="0.45"/>
    <row r="94" ht="21.75" hidden="1" customHeight="1" thickTop="1" thickBot="1" x14ac:dyDescent="0.45"/>
    <row r="95" ht="21.75" hidden="1" customHeight="1" thickTop="1" thickBot="1" x14ac:dyDescent="0.45"/>
    <row r="96" ht="21" hidden="1" customHeight="1" thickTop="1" x14ac:dyDescent="0.4"/>
    <row r="97" ht="21" hidden="1" customHeight="1" thickBot="1" x14ac:dyDescent="0.45"/>
    <row r="98" ht="21.75" hidden="1" customHeight="1" thickTop="1" thickBot="1" x14ac:dyDescent="0.45"/>
    <row r="99" ht="21.75" hidden="1" customHeight="1" thickTop="1" thickBot="1" x14ac:dyDescent="0.45"/>
    <row r="100" ht="21.75" hidden="1" customHeight="1" thickTop="1" thickBot="1" x14ac:dyDescent="0.45"/>
    <row r="101" ht="21.75" hidden="1" customHeight="1" thickTop="1" thickBot="1" x14ac:dyDescent="0.45"/>
    <row r="102" ht="21" hidden="1" customHeight="1" thickTop="1" x14ac:dyDescent="0.4"/>
    <row r="103" ht="21" hidden="1" customHeight="1" thickBot="1" x14ac:dyDescent="0.45"/>
    <row r="104" ht="21.75" hidden="1" customHeight="1" thickTop="1" thickBot="1" x14ac:dyDescent="0.45"/>
    <row r="105" ht="21.75" hidden="1" customHeight="1" thickTop="1" thickBot="1" x14ac:dyDescent="0.45"/>
    <row r="106" ht="21.75" hidden="1" customHeight="1" thickTop="1" thickBot="1" x14ac:dyDescent="0.45"/>
    <row r="107" ht="21.75" hidden="1" customHeight="1" thickTop="1" thickBot="1" x14ac:dyDescent="0.45"/>
    <row r="108" ht="21" hidden="1" customHeight="1" thickTop="1" x14ac:dyDescent="0.4"/>
    <row r="109" ht="7.5" customHeight="1" thickTop="1" x14ac:dyDescent="0.4"/>
    <row r="127" spans="18:18" x14ac:dyDescent="0.4">
      <c r="R127" s="35" t="s">
        <v>92</v>
      </c>
    </row>
  </sheetData>
  <mergeCells count="8">
    <mergeCell ref="A20:L20"/>
    <mergeCell ref="A21:L21"/>
    <mergeCell ref="A2:M2"/>
    <mergeCell ref="A3:M3"/>
    <mergeCell ref="A4:M4"/>
    <mergeCell ref="A5:M5"/>
    <mergeCell ref="A6:M6"/>
    <mergeCell ref="A13:M1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Resumen CUSPT E ajustados</vt:lpstr>
      <vt:lpstr>CUSPT Equivalente - Generadores</vt:lpstr>
      <vt:lpstr>'CUSPT Equivalente - Generadores'!Área_de_impresión</vt:lpstr>
      <vt:lpstr>'Resumen CUSPT E ajustados'!Área_de_impresión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Lorena Vega</dc:creator>
  <cp:lastModifiedBy>Octavio Guillermo Ortega Barraza</cp:lastModifiedBy>
  <dcterms:created xsi:type="dcterms:W3CDTF">2018-11-21T13:51:57Z</dcterms:created>
  <dcterms:modified xsi:type="dcterms:W3CDTF">2025-11-14T19:11:31Z</dcterms:modified>
</cp:coreProperties>
</file>